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dumailturku-my.sharepoint.com/personal/petri_niemi_edu_turku_fi/Documents/oppilaanohjaus.fi/"/>
    </mc:Choice>
  </mc:AlternateContent>
  <xr:revisionPtr revIDLastSave="0" documentId="8_{3852EC29-C1E5-4B68-A4C0-3AA8A50BD0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uosityöaikalaskuri" sheetId="3" r:id="rId1"/>
    <sheet name="Tehtävittäin" sheetId="4" r:id="rId2"/>
    <sheet name="Viikoittain" sheetId="2" r:id="rId3"/>
    <sheet name="Toteutuneet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3" l="1"/>
  <c r="G30" i="3" s="1"/>
  <c r="G38" i="3"/>
  <c r="G33" i="3"/>
  <c r="G25" i="3"/>
  <c r="H25" i="3" s="1"/>
  <c r="H40" i="3" s="1"/>
  <c r="H24" i="3"/>
  <c r="H5" i="4" s="1"/>
  <c r="G29" i="3"/>
  <c r="H29" i="3"/>
  <c r="H10" i="3"/>
  <c r="C48" i="5"/>
  <c r="B48" i="5"/>
  <c r="D48" i="5" s="1"/>
  <c r="D49" i="5" s="1"/>
  <c r="G45" i="5"/>
  <c r="G46" i="5" s="1"/>
  <c r="F45" i="5"/>
  <c r="E45" i="5"/>
  <c r="F22" i="5"/>
  <c r="E22" i="5"/>
  <c r="G22" i="5" s="1"/>
  <c r="G23" i="5" s="1"/>
  <c r="G34" i="3"/>
  <c r="G35" i="3"/>
  <c r="G36" i="3"/>
  <c r="G37" i="3"/>
  <c r="G39" i="3"/>
  <c r="H10" i="4"/>
  <c r="H7" i="4"/>
  <c r="H9" i="4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H26" i="4"/>
  <c r="H12" i="4"/>
  <c r="H31" i="3"/>
  <c r="G31" i="3" s="1"/>
  <c r="H11" i="3"/>
  <c r="D12" i="3"/>
  <c r="D14" i="3" s="1"/>
  <c r="H9" i="3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5" i="2"/>
  <c r="O26" i="2"/>
  <c r="O27" i="2"/>
  <c r="O28" i="2"/>
  <c r="O29" i="2"/>
  <c r="O30" i="2"/>
  <c r="O5" i="2"/>
  <c r="H42" i="4" l="1"/>
  <c r="G24" i="3"/>
  <c r="H3" i="4"/>
  <c r="D13" i="3"/>
  <c r="D20" i="3"/>
  <c r="D21" i="3" l="1"/>
  <c r="D22" i="3" s="1"/>
  <c r="N46" i="2"/>
  <c r="O4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pmniemi</author>
    <author>Niemi Petri</author>
    <author>Microsoft Office User</author>
    <author>Petri Niemi</author>
  </authors>
  <commentList>
    <comment ref="D9" authorId="0" shapeId="0" xr:uid="{00000000-0006-0000-0000-000001000000}">
      <text>
        <r>
          <rPr>
            <b/>
            <sz val="8"/>
            <color rgb="FF000000"/>
            <rFont val="Tahoma"/>
            <family val="2"/>
          </rPr>
          <t>pmniemi: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Merkitty luku 7, jos Itsenäisyyspäivää vietetään arkipäivänä lukuvuoden aikana.  </t>
        </r>
      </text>
    </comment>
    <comment ref="D10" authorId="0" shapeId="0" xr:uid="{00000000-0006-0000-0000-000002000000}">
      <text>
        <r>
          <rPr>
            <b/>
            <sz val="8"/>
            <color rgb="FF000000"/>
            <rFont val="Tahoma"/>
            <family val="2"/>
          </rPr>
          <t>pmniemi: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Merkitty luku 7, jos loppiaista vietetään arkipäivänä lukuvuoden aikana.</t>
        </r>
      </text>
    </comment>
    <comment ref="D11" authorId="1" shapeId="0" xr:uid="{00000000-0006-0000-0000-000003000000}">
      <text>
        <r>
          <rPr>
            <b/>
            <sz val="8"/>
            <color rgb="FF000000"/>
            <rFont val="Tahoma"/>
            <family val="2"/>
          </rPr>
          <t>Niemi Petri: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Merkitty luku 7, jos vappua vietetään arkipäivänä lukuvuoden aikana.</t>
        </r>
      </text>
    </comment>
    <comment ref="B13" authorId="2" shapeId="0" xr:uid="{3861C51C-64D9-8048-BD31-1688B5626E4D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Perusopetuslaki 23 </t>
        </r>
        <r>
          <rPr>
            <sz val="10"/>
            <color rgb="FF000000"/>
            <rFont val="Tahoma"/>
            <family val="2"/>
          </rPr>
          <t>§</t>
        </r>
      </text>
    </comment>
    <comment ref="D18" authorId="3" shapeId="0" xr:uid="{00000000-0006-0000-0000-000004000000}">
      <text>
        <r>
          <rPr>
            <b/>
            <sz val="9"/>
            <color rgb="FF000000"/>
            <rFont val="Tahoma"/>
            <family val="2"/>
          </rPr>
          <t>Petri Niemi: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OVTES osio B 14 </t>
        </r>
        <r>
          <rPr>
            <sz val="9"/>
            <color rgb="FF000000"/>
            <rFont val="Tahoma"/>
            <family val="2"/>
          </rPr>
          <t>§</t>
        </r>
      </text>
    </comment>
    <comment ref="D19" authorId="0" shapeId="0" xr:uid="{00000000-0006-0000-0000-000005000000}">
      <text>
        <r>
          <rPr>
            <sz val="8"/>
            <color rgb="FF000000"/>
            <rFont val="Tahoma"/>
            <family val="2"/>
          </rPr>
          <t>Varsinainen haku, jälkiohjaus ja yhteenveto</t>
        </r>
      </text>
    </comment>
    <comment ref="A24" authorId="0" shapeId="0" xr:uid="{00000000-0006-0000-0000-000006000000}">
      <text>
        <r>
          <rPr>
            <sz val="8"/>
            <color rgb="FF000000"/>
            <rFont val="Tahoma"/>
            <family val="2"/>
          </rPr>
          <t xml:space="preserve">OVTES 2017 osio B 13 </t>
        </r>
        <r>
          <rPr>
            <sz val="8"/>
            <color rgb="FF000000"/>
            <rFont val="Tahoma"/>
            <family val="2"/>
          </rPr>
          <t>§</t>
        </r>
        <r>
          <rPr>
            <sz val="8"/>
            <color rgb="FF000000"/>
            <rFont val="Tahoma"/>
            <family val="2"/>
          </rPr>
          <t>, 2. mom: max. 500 tuntia lukuvuodessa.</t>
        </r>
      </text>
    </comment>
    <comment ref="C24" authorId="2" shapeId="0" xr:uid="{CF7A3BFF-9169-684B-A97F-E5E830EE2B3B}">
      <text>
        <r>
          <rPr>
            <sz val="10"/>
            <color rgb="FF000000"/>
            <rFont val="Tahoma"/>
            <family val="2"/>
          </rPr>
          <t>Valtioneuvoston asetuksen (</t>
        </r>
        <r>
          <rPr>
            <sz val="10"/>
            <color rgb="FF000000"/>
            <rFont val="Arial"/>
            <family val="2"/>
          </rPr>
          <t>286/2024 )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 mukaan oppilaanohjauksen on varttava vähintään 2 vuosiluokkatuntia</t>
        </r>
      </text>
    </comment>
    <comment ref="D24" authorId="2" shapeId="0" xr:uid="{7DD70166-FF2E-EF44-A0EE-84A2685B5FE4}">
      <text>
        <r>
          <rPr>
            <sz val="10"/>
            <color rgb="FF000000"/>
            <rFont val="Tahoma"/>
            <family val="2"/>
          </rPr>
          <t>Merkitse vuosiviikkotuntien määrä</t>
        </r>
      </text>
    </comment>
    <comment ref="E24" authorId="2" shapeId="0" xr:uid="{254072C4-8290-FE4D-846C-21709463EBCE}">
      <text>
        <r>
          <rPr>
            <sz val="10"/>
            <color rgb="FF000000"/>
            <rFont val="Arial"/>
            <family val="2"/>
          </rPr>
          <t xml:space="preserve">Merkitse vuosiviikkotuntien määrä
</t>
        </r>
      </text>
    </comment>
    <comment ref="F24" authorId="2" shapeId="0" xr:uid="{774369FF-B982-0E44-ABE9-7A84BA48082C}">
      <text>
        <r>
          <rPr>
            <sz val="10"/>
            <color rgb="FF000000"/>
            <rFont val="Arial"/>
            <family val="2"/>
          </rPr>
          <t xml:space="preserve">Merkitse vuosiviikkotuntien määrä
</t>
        </r>
      </text>
    </comment>
    <comment ref="G24" authorId="3" shapeId="0" xr:uid="{00000000-0006-0000-0000-000007000000}">
      <text>
        <r>
          <rPr>
            <b/>
            <sz val="9"/>
            <color rgb="FF000000"/>
            <rFont val="Tahoma"/>
            <family val="2"/>
          </rPr>
          <t>Petri Niemi: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Vuosiviikkotunnit.
</t>
        </r>
        <r>
          <rPr>
            <sz val="9"/>
            <color rgb="FF000000"/>
            <rFont val="Tahoma"/>
            <family val="2"/>
          </rPr>
          <t>Wilma &gt; Lomakkeet &gt; Opettajatietolomake &gt;Työmäärätiedot, opetettavat aineet</t>
        </r>
      </text>
    </comment>
    <comment ref="A27" authorId="0" shapeId="0" xr:uid="{00000000-0006-0000-0000-000008000000}">
      <text>
        <r>
          <rPr>
            <sz val="8"/>
            <color rgb="FF000000"/>
            <rFont val="Tahoma"/>
            <family val="2"/>
          </rPr>
          <t>Perusopetuksen opetussuunnitelman perusteet 2014: opintoihin, elämäntilanteeseen ja koulutus- ja ammatinvalintaan liittyvät kysymykset</t>
        </r>
        <r>
          <rPr>
            <sz val="10"/>
            <color rgb="FF000000"/>
            <rFont val="Tahoma"/>
            <family val="2"/>
          </rPr>
          <t xml:space="preserve"> </t>
        </r>
      </text>
    </comment>
    <comment ref="D27" authorId="0" shapeId="0" xr:uid="{00000000-0006-0000-0000-000009000000}">
      <text>
        <r>
          <rPr>
            <b/>
            <sz val="8"/>
            <color rgb="FF000000"/>
            <rFont val="Tahoma"/>
            <family val="2"/>
          </rPr>
          <t>pmniemi: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Merkitse ohjattavien oppilaiden kokonaismäärä</t>
        </r>
      </text>
    </comment>
    <comment ref="E27" authorId="0" shapeId="0" xr:uid="{00000000-0006-0000-0000-00000A000000}">
      <text>
        <r>
          <rPr>
            <b/>
            <sz val="8"/>
            <color rgb="FF000000"/>
            <rFont val="Tahoma"/>
            <family val="2"/>
          </rPr>
          <t>pmniemi: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Merkitse ohjattavien oppilaiden kokonaismäärä</t>
        </r>
      </text>
    </comment>
    <comment ref="F27" authorId="0" shapeId="0" xr:uid="{00000000-0006-0000-0000-00000B000000}">
      <text>
        <r>
          <rPr>
            <b/>
            <sz val="8"/>
            <color rgb="FF000000"/>
            <rFont val="Tahoma"/>
            <family val="2"/>
          </rPr>
          <t>pmniemi: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Merkitse ohjattavien oppilaiden kokonaismäärä</t>
        </r>
      </text>
    </comment>
    <comment ref="D29" authorId="0" shapeId="0" xr:uid="{00000000-0006-0000-0000-00000C000000}">
      <text>
        <r>
          <rPr>
            <b/>
            <sz val="10"/>
            <color rgb="FF000000"/>
            <rFont val="Tahoma"/>
            <family val="2"/>
          </rPr>
          <t>pmniemi: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Merkitse tähän, paljonko varataan aikaa henkilökohtaiseen ohjaukseen keskimäärin oppilasta kohden lukuvuodessa. Oppilaanohjaajat käyttävät n. 30 % vuotuisesta työajasta henkilökohtaiseen ohjaukseen. </t>
        </r>
      </text>
    </comment>
    <comment ref="E29" authorId="0" shapeId="0" xr:uid="{00000000-0006-0000-0000-00000D000000}">
      <text>
        <r>
          <rPr>
            <b/>
            <sz val="10"/>
            <color rgb="FF000000"/>
            <rFont val="Tahoma"/>
            <family val="2"/>
          </rPr>
          <t>pmniemi: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Merkitse tähän, paljonko varataan aikaa henkilökohtaiseen ohjaukseen keskimäärin oppilasta kohden lukuvuodessa. Oppilaanohjaajat käyttävät n. 30 % vuotuisesta työajasta henkilökohtaiseen ohjaukseen. </t>
        </r>
      </text>
    </comment>
    <comment ref="F29" authorId="0" shapeId="0" xr:uid="{00000000-0006-0000-0000-00000E000000}">
      <text>
        <r>
          <rPr>
            <b/>
            <sz val="10"/>
            <color rgb="FF000000"/>
            <rFont val="Tahoma"/>
            <family val="2"/>
          </rPr>
          <t>pmniemi: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Merkitse tähän, paljonko varataan aikaa henkilökohtaiseen ohjaukseen keskimäärin oppilasta kohden lukuvuodessa. Oppilaanohjaajat käyttävät n. 30 % vuotuisesta työajasta henkilökohtaiseen ohjaukseen. </t>
        </r>
      </text>
    </comment>
    <comment ref="A30" authorId="1" shapeId="0" xr:uid="{00000000-0006-0000-0000-00000F000000}">
      <text>
        <r>
          <rPr>
            <b/>
            <sz val="9"/>
            <color rgb="FF000000"/>
            <rFont val="Tahoma"/>
            <family val="2"/>
          </rPr>
          <t xml:space="preserve">Niemi Petri: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Tehostetun oppilaanohjauksen toimeenpanoon varattu valtionosuus perustuu arvioon (HE 1773/2020 vp, 92), jonka mukaan 1/6 oppilaista tarvitsee tehostettua oppilaanohjausta. Lisäohjauksen tarpeen arvioidaan olevan keskimäärin 10 tuntia oppilasta kohden lukuvuosilla 8 ja 9. Tehostetussa henkilökohtaisessa oppilaanohjauksessa oppilaalle annetaan henkilökohtaista ja muuta oppilaanohjausta sekä laaditaan henkilökohtainen jatko-opintosuunnitelma (Perusopetuslaki 11 a </t>
        </r>
        <r>
          <rPr>
            <sz val="10"/>
            <color rgb="FF000000"/>
            <rFont val="Arial"/>
            <family val="2"/>
          </rPr>
          <t>§</t>
        </r>
        <r>
          <rPr>
            <sz val="10"/>
            <color rgb="FF000000"/>
            <rFont val="Arial"/>
            <family val="2"/>
          </rPr>
          <t xml:space="preserve">).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Tehostetun ja erityisen tuen oppilaiden lisäksi joukkoon voi kuulua muita oppilaita. Tuen tarpeen arviointi voidaan toimeenpanna moniammatillisesti ja siinä voidaan käyttää esim. seuraavia kriteereitä: sosiaalisten syyt, ulkoinen konflikti, vieraskielisyys, perhetausta, kiusaaminen, poissaolot, sosiaalinen toimintakyky, mukautumiskyky (kyky selviytyä vastoinkäymisestä), oppimisen ongelmat, vamma, sairaus, motivaatiopula,  ajattelun kehittymättömyys (syy - seuraus), epävarmuus, perfektionismi, tiedon hyödyntämisen ongelmat, epäjohdonmukaisuus, valinnan teon vaikeus tai oppilaan oma kokemus ohjauksen tarpeesta.</t>
        </r>
      </text>
    </comment>
    <comment ref="E30" authorId="0" shapeId="0" xr:uid="{00000000-0006-0000-0000-000010000000}">
      <text>
        <r>
          <rPr>
            <b/>
            <sz val="8"/>
            <color rgb="FF000000"/>
            <rFont val="Tahoma"/>
            <family val="2"/>
          </rPr>
          <t>pmniemi: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Merkitse oppilaiden määrä. Tehostetun oppilaanohjauksen piiriin kuuluvien oppilaiden ohjaamiseen varataan kahdeksannella luokalla yleisen tuen lisäksi 5 h.  Tehostetun oppilaanohjauksen toimeenpanoon varattu valtionosuus perustuu arvioon, jonka mukaan 1/6 oppilaista tarvitsee tehostettua henkilökohtaista 
</t>
        </r>
        <r>
          <rPr>
            <sz val="8"/>
            <color rgb="FF000000"/>
            <rFont val="Tahoma"/>
            <family val="2"/>
          </rPr>
          <t>oppilaanohjausta.</t>
        </r>
      </text>
    </comment>
    <comment ref="F30" authorId="0" shapeId="0" xr:uid="{00000000-0006-0000-0000-000011000000}">
      <text>
        <r>
          <rPr>
            <b/>
            <sz val="8"/>
            <color rgb="FF000000"/>
            <rFont val="Tahoma"/>
            <family val="2"/>
          </rPr>
          <t>pmniemi: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Merkitse oppilaiden määrä. Tehostetun oppilaanohjauksen piiriin kuuluvien oppilaiden ohjaamiseen varataan kahdeksannella luokalla yleisen tuen lisäksi 5 h. Tehostetun oppilaanohjauksen toimeenpanoon varattu valtionosuus perustuu arvioon, jonka mukaan 1/6 oppilaista tarvitsee tehostettua henkilökohtaista oppilaanohjausta.</t>
        </r>
      </text>
    </comment>
    <comment ref="A31" authorId="3" shapeId="0" xr:uid="{00000000-0006-0000-0000-000012000000}">
      <text>
        <r>
          <rPr>
            <b/>
            <sz val="9"/>
            <color rgb="FF000000"/>
            <rFont val="Tahoma"/>
            <family val="2"/>
          </rPr>
          <t>Petri Niemi: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Perusopetuksen opetussuunnitelman perusteet 2014: oppilas oppii ryhmässä
</t>
        </r>
        <r>
          <rPr>
            <sz val="9"/>
            <color rgb="FF000000"/>
            <rFont val="Tahoma"/>
            <family val="2"/>
          </rPr>
          <t xml:space="preserve">käsittelemään kaikille yhteisiä tai kunkin ryhmään osallistuvan oppilaan henkilökohtaisia, muiden
</t>
        </r>
        <r>
          <rPr>
            <sz val="9"/>
            <color rgb="FF000000"/>
            <rFont val="Tahoma"/>
            <family val="2"/>
          </rPr>
          <t>oppilaiden kanssa jaettavissa olevia ohjauksellisia kysymyksiä</t>
        </r>
      </text>
    </comment>
    <comment ref="C31" authorId="3" shapeId="0" xr:uid="{00000000-0006-0000-0000-000013000000}">
      <text>
        <r>
          <rPr>
            <b/>
            <sz val="9"/>
            <color rgb="FF000000"/>
            <rFont val="Tahoma"/>
            <family val="2"/>
          </rPr>
          <t>Petri Niemi: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Lisää tähän pienryhmäohjaukseen osallistuvien oppilaiden määrä.</t>
        </r>
      </text>
    </comment>
    <comment ref="D31" authorId="3" shapeId="0" xr:uid="{00000000-0006-0000-0000-000014000000}">
      <text>
        <r>
          <rPr>
            <b/>
            <sz val="9"/>
            <color rgb="FF000000"/>
            <rFont val="Tahoma"/>
            <family val="2"/>
          </rPr>
          <t>Petri Niemi: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Merkitse paljonko varataan aikaa pienryhmäohjaukseen tunteina.</t>
        </r>
      </text>
    </comment>
    <comment ref="E31" authorId="3" shapeId="0" xr:uid="{00000000-0006-0000-0000-000015000000}">
      <text>
        <r>
          <rPr>
            <b/>
            <sz val="9"/>
            <color rgb="FF000000"/>
            <rFont val="Tahoma"/>
            <family val="2"/>
          </rPr>
          <t>Petri Niemi: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Merkitse paljonko varataan aikaa pienryhmäohjaukseen tunteina.</t>
        </r>
      </text>
    </comment>
    <comment ref="F31" authorId="3" shapeId="0" xr:uid="{00000000-0006-0000-0000-000016000000}">
      <text>
        <r>
          <rPr>
            <b/>
            <sz val="9"/>
            <color rgb="FF000000"/>
            <rFont val="Tahoma"/>
            <family val="2"/>
          </rPr>
          <t>Petri Niemi: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Merkitse paljonko varataan aikaa pienryhmäohjaukseen tunteina.</t>
        </r>
      </text>
    </comment>
    <comment ref="A33" authorId="2" shapeId="0" xr:uid="{319B93C5-6293-6847-97E6-55E2C17870D0}">
      <text>
        <r>
          <rPr>
            <sz val="10"/>
            <color rgb="FF000000"/>
            <rFont val="Arial"/>
            <family val="2"/>
          </rPr>
          <t xml:space="preserve">Yhteissuunnittelutyöajan kokonaismäärä lukuvuoden aikana on enintään 120 tuntia (OVTES Osio B Yleissivistävän koulun opetushenkilöstön yleiset määräykset. Liite 1 Peruskoulu)
</t>
        </r>
      </text>
    </comment>
    <comment ref="H33" authorId="2" shapeId="0" xr:uid="{4E26E163-202A-984A-8EEA-581E553C0A85}">
      <text>
        <r>
          <rPr>
            <sz val="10"/>
            <color rgb="FF000000"/>
            <rFont val="Arial"/>
            <family val="2"/>
          </rPr>
          <t>Yhteissuunnittelutyöajan kokonaismäärä lukuvuoden aikana on enintään 120 tuntia (OVTES Osio B Yleissivistävän koulun opetushenkilöstön yleiset määräykset. määräykset. Liite 1 Peruskoulu )</t>
        </r>
      </text>
    </comment>
    <comment ref="A34" authorId="1" shapeId="0" xr:uid="{00000000-0006-0000-0000-000017000000}">
      <text>
        <r>
          <rPr>
            <sz val="8"/>
            <color rgb="FF000000"/>
            <rFont val="Tahoma"/>
            <family val="2"/>
          </rPr>
          <t xml:space="preserve">Oppitunniton työpäivä (pe) ja esim. alla eritelty työ: </t>
        </r>
        <r>
          <rPr>
            <b/>
            <sz val="8"/>
            <color rgb="FF000000"/>
            <rFont val="Tahoma"/>
            <family val="2"/>
          </rPr>
          <t xml:space="preserve">
</t>
        </r>
        <r>
          <rPr>
            <b/>
            <sz val="8"/>
            <color rgb="FF000000"/>
            <rFont val="Tahoma"/>
            <family val="2"/>
          </rPr>
          <t>-</t>
        </r>
        <r>
          <rPr>
            <sz val="8"/>
            <color rgb="FF000000"/>
            <rFont val="Tahoma"/>
            <family val="2"/>
          </rPr>
          <t xml:space="preserve"> yhteistyö luokanvalvojien ja aineenopettajien kanssa 
</t>
        </r>
        <r>
          <rPr>
            <sz val="8"/>
            <color rgb="FF000000"/>
            <rFont val="Tahoma"/>
            <family val="2"/>
          </rPr>
          <t xml:space="preserve">- kodin ja koulun välinen yhteistyö kasvuun ja urasuunnitteluun liittyvissä asioissa
</t>
        </r>
        <r>
          <rPr>
            <sz val="8"/>
            <color rgb="FF000000"/>
            <rFont val="Tahoma"/>
            <family val="2"/>
          </rPr>
          <t>- vanhempainillat</t>
        </r>
        <r>
          <rPr>
            <b/>
            <sz val="8"/>
            <color rgb="FF000000"/>
            <rFont val="Tahoma"/>
            <family val="2"/>
          </rPr>
          <t xml:space="preserve">
</t>
        </r>
        <r>
          <rPr>
            <b/>
            <sz val="8"/>
            <color rgb="FF000000"/>
            <rFont val="Tahoma"/>
            <family val="2"/>
          </rPr>
          <t>-</t>
        </r>
        <r>
          <rPr>
            <sz val="8"/>
            <color rgb="FF000000"/>
            <rFont val="Tahoma"/>
            <family val="2"/>
          </rPr>
          <t xml:space="preserve"> yritysvierailut
</t>
        </r>
        <r>
          <rPr>
            <sz val="8"/>
            <color rgb="FF000000"/>
            <rFont val="Tahoma"/>
            <family val="2"/>
          </rPr>
          <t xml:space="preserve">- oppilashuoltotyö
</t>
        </r>
        <r>
          <rPr>
            <sz val="8"/>
            <color rgb="FF000000"/>
            <rFont val="Tahoma"/>
            <family val="2"/>
          </rPr>
          <t xml:space="preserve">- opettajakokoukset
</t>
        </r>
        <r>
          <rPr>
            <sz val="8"/>
            <color rgb="FF000000"/>
            <rFont val="Tahoma"/>
            <family val="2"/>
          </rPr>
          <t xml:space="preserve">- jatkokoulutukseen tutustuminen
</t>
        </r>
        <r>
          <rPr>
            <sz val="8"/>
            <color rgb="FF000000"/>
            <rFont val="Tahoma"/>
            <family val="2"/>
          </rPr>
          <t xml:space="preserve">- TET-paikoilla vierailu
</t>
        </r>
        <r>
          <rPr>
            <sz val="8"/>
            <color rgb="FF000000"/>
            <rFont val="Tahoma"/>
            <family val="2"/>
          </rPr>
          <t xml:space="preserve">- nivelvaiheyhteistyö (alakoulut ja 2. aste, yläkoulusta toiseen muuttavat)
</t>
        </r>
        <r>
          <rPr>
            <sz val="8"/>
            <color rgb="FF000000"/>
            <rFont val="Tahoma"/>
            <family val="2"/>
          </rPr>
          <t xml:space="preserve">-moniammatillinen yhteistyö (toinen aste, korkea-aste, elinkeinoelämä, työvoimahallinto, etsivänuorisotyö, oppisopimustoimistot) 
</t>
        </r>
        <r>
          <rPr>
            <sz val="8"/>
            <color rgb="FF000000"/>
            <rFont val="Tahoma"/>
            <family val="2"/>
          </rPr>
          <t xml:space="preserve">- moniammatillinen yhteistyötä ohjaus- ja tukiorganisaatioiden kanssa </t>
        </r>
        <r>
          <rPr>
            <b/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Oppilaitoksen ulkopuolinen yhteistyö tapahtuu pääsääntöisesti oppitunnittoman perjantaipäivän aikana. Opetussuunnitelman määrittämä yhteistyö: alakoulu, toinen aste, korkea-aste, työvoimahallinto, elinkeinoelämä.
</t>
        </r>
      </text>
    </comment>
    <comment ref="H34" authorId="0" shapeId="0" xr:uid="{00000000-0006-0000-0000-000018000000}">
      <text>
        <r>
          <rPr>
            <b/>
            <sz val="8"/>
            <color rgb="FF000000"/>
            <rFont val="Tahoma"/>
            <family val="2"/>
          </rPr>
          <t>pmniemi: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Merkitse tuntimäärä lukuvuodessa. Työviikkoja on 38.</t>
        </r>
      </text>
    </comment>
    <comment ref="A35" authorId="1" shapeId="0" xr:uid="{00000000-0006-0000-0000-000019000000}">
      <text>
        <r>
          <rPr>
            <sz val="8"/>
            <color rgb="FF000000"/>
            <rFont val="Tahoma"/>
            <family val="2"/>
          </rPr>
          <t xml:space="preserve">Esim.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- TET-jaksojen organisointi, 
</t>
        </r>
        <r>
          <rPr>
            <sz val="8"/>
            <color rgb="FF000000"/>
            <rFont val="Tahoma"/>
            <family val="2"/>
          </rPr>
          <t xml:space="preserve">- yritysvierailujen organisointi,
</t>
        </r>
        <r>
          <rPr>
            <sz val="8"/>
            <color rgb="FF000000"/>
            <rFont val="Tahoma"/>
            <family val="2"/>
          </rPr>
          <t xml:space="preserve">- toisen asteen ja korkea-asteen oppilaitoksiin tutustumisen organisointi, 
</t>
        </r>
        <r>
          <rPr>
            <sz val="8"/>
            <color rgb="FF000000"/>
            <rFont val="Tahoma"/>
            <family val="2"/>
          </rPr>
          <t xml:space="preserve">- alakoulun ja yläkoulun yhteistyö sekä
</t>
        </r>
        <r>
          <rPr>
            <sz val="8"/>
            <color rgb="FF000000"/>
            <rFont val="Tahoma"/>
            <family val="2"/>
          </rPr>
          <t xml:space="preserve">- yhteishakuun liittyvä ohjaustyön organisointi ja hakumenettelyn hallinnointiin tarvittava työaika 
</t>
        </r>
      </text>
    </comment>
    <comment ref="H35" authorId="1" shapeId="0" xr:uid="{00000000-0006-0000-0000-00001A000000}">
      <text>
        <r>
          <rPr>
            <b/>
            <sz val="8"/>
            <color rgb="FF000000"/>
            <rFont val="Tahoma"/>
            <family val="2"/>
          </rPr>
          <t>Niemi Petri: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Merkitse tuntimäärä lukuvuodessa. Työviikkoja on 38.</t>
        </r>
      </text>
    </comment>
    <comment ref="A36" authorId="1" shapeId="0" xr:uid="{00000000-0006-0000-0000-00001B000000}">
      <text>
        <r>
          <rPr>
            <b/>
            <sz val="8"/>
            <color rgb="FF000000"/>
            <rFont val="Tahoma"/>
            <family val="2"/>
          </rPr>
          <t>Niemi Petri: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Neuvonta-, selvittämis- ja tiedottamisvelvollisuus (ks. hallintolaki): perustehtävään kuuluva tiedottaminen.  </t>
        </r>
      </text>
    </comment>
    <comment ref="H36" authorId="0" shapeId="0" xr:uid="{00000000-0006-0000-0000-00001C000000}">
      <text>
        <r>
          <rPr>
            <b/>
            <sz val="8"/>
            <color rgb="FF000000"/>
            <rFont val="Tahoma"/>
            <family val="2"/>
          </rPr>
          <t>pmniemi: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Merkitse tuntimäärä
</t>
        </r>
        <r>
          <rPr>
            <sz val="8"/>
            <color rgb="FF000000"/>
            <rFont val="Tahoma"/>
            <family val="2"/>
          </rPr>
          <t xml:space="preserve">lukuvuodessa. Työviikkoja on 38. </t>
        </r>
      </text>
    </comment>
    <comment ref="H37" authorId="0" shapeId="0" xr:uid="{00000000-0006-0000-0000-00001D000000}">
      <text>
        <r>
          <rPr>
            <b/>
            <sz val="8"/>
            <color rgb="FF000000"/>
            <rFont val="Tahoma"/>
            <family val="2"/>
          </rPr>
          <t>pmniemi: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Merkitse tuntimäärä lukuvuodessa. Työviikkoja on 38.</t>
        </r>
      </text>
    </comment>
    <comment ref="A38" authorId="2" shapeId="0" xr:uid="{B8B0F974-2543-EF48-BD96-E8236FA2E3DE}">
      <text>
        <r>
          <rPr>
            <sz val="10"/>
            <color rgb="FF000000"/>
            <rFont val="Arial"/>
            <family val="2"/>
          </rPr>
          <t xml:space="preserve">Perusopetuslaki 37 </t>
        </r>
        <r>
          <rPr>
            <sz val="10"/>
            <color rgb="FF000000"/>
            <rFont val="Arial"/>
            <family val="2"/>
          </rPr>
          <t>§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Laki kunnallisesta viranhaltiasta 17 </t>
        </r>
        <r>
          <rPr>
            <sz val="10"/>
            <color rgb="FF000000"/>
            <rFont val="Arial"/>
            <family val="2"/>
          </rPr>
          <t>§</t>
        </r>
        <r>
          <rPr>
            <sz val="10"/>
            <color rgb="FF000000"/>
            <rFont val="Arial"/>
            <family val="2"/>
          </rPr>
          <t xml:space="preserve">
</t>
        </r>
      </text>
    </comment>
    <comment ref="H38" authorId="2" shapeId="0" xr:uid="{00BEDB37-5695-F444-B8E5-265B98587607}">
      <text>
        <r>
          <rPr>
            <sz val="10"/>
            <color rgb="FF000000"/>
            <rFont val="Tahoma"/>
            <family val="2"/>
          </rPr>
          <t xml:space="preserve">Rehtorin direktio-oikeus (Perusopetuslaki 37 </t>
        </r>
        <r>
          <rPr>
            <sz val="10"/>
            <color rgb="FF000000"/>
            <rFont val="Tahoma"/>
            <family val="2"/>
          </rPr>
          <t>§</t>
        </r>
        <r>
          <rPr>
            <sz val="10"/>
            <color rgb="FF000000"/>
            <rFont val="Tahoma"/>
            <family val="2"/>
          </rPr>
          <t>)</t>
        </r>
      </text>
    </comment>
    <comment ref="A39" authorId="3" shapeId="0" xr:uid="{00000000-0006-0000-0000-00001E000000}">
      <text>
        <r>
          <rPr>
            <sz val="9"/>
            <color rgb="FF000000"/>
            <rFont val="Tahoma"/>
            <family val="2"/>
          </rPr>
          <t xml:space="preserve">Muita sovittuja virkatehtäviä ei tule määrätä, jos opinto-ohjaajalle on yli 250 oppilasta.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Viranhaltijalle työnantajan 1 mom. ajan ja paikan suhteen määrättävissä oleva työaika on ylitettävissä enintään 75 tunnilla, jos oppilaanohjaajalle määrättyä opetus- ja ohjaustyötä ei ole vähennettävissä. Ylitettävä työaika korvataan tuntipalkkiolla. Yhden tunnin hinta saadaan jakamalla varsinainen palkka luvulla 102 (OVTES. Osio B Yleissivistävän koulun opetushenkilöstön yhteiset määräykset. 13 </t>
        </r>
        <r>
          <rPr>
            <sz val="10"/>
            <color rgb="FF000000"/>
            <rFont val="Arial"/>
            <family val="2"/>
          </rPr>
          <t>§</t>
        </r>
        <r>
          <rPr>
            <sz val="10"/>
            <color rgb="FF000000"/>
            <rFont val="Arial"/>
            <family val="2"/>
          </rPr>
          <t>).</t>
        </r>
      </text>
    </comment>
    <comment ref="H39" authorId="0" shapeId="0" xr:uid="{00000000-0006-0000-0000-00001F000000}">
      <text>
        <r>
          <rPr>
            <b/>
            <sz val="10"/>
            <color rgb="FF000000"/>
            <rFont val="Tahoma"/>
            <family val="2"/>
          </rPr>
          <t>pmniemi: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Jos oppilaanohjaajalla on yli 250 ohjattavaa, tulee vuotuinen työaika kohdentaa opetussuunnitelman rajaamiin oppilaanohjaajan tehtäviin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pmniemi</author>
    <author>Microsoft Office User</author>
    <author>Petri Niemi</author>
    <author>Niemi Petri</author>
  </authors>
  <commentList>
    <comment ref="A4" authorId="0" shapeId="0" xr:uid="{00000000-0006-0000-0100-000001000000}">
      <text>
        <r>
          <rPr>
            <sz val="8"/>
            <color indexed="8"/>
            <rFont val="Tahoma"/>
            <family val="2"/>
          </rPr>
          <t xml:space="preserve">OVTES osio B 13 </t>
        </r>
        <r>
          <rPr>
            <sz val="8"/>
            <color indexed="8"/>
            <rFont val="Tahoma"/>
            <family val="2"/>
          </rPr>
          <t>§</t>
        </r>
        <r>
          <rPr>
            <sz val="8"/>
            <color indexed="8"/>
            <rFont val="Tahoma"/>
            <family val="2"/>
          </rPr>
          <t>, 2. mom: max. 500 tuntia lukuvuodessa.</t>
        </r>
      </text>
    </comment>
    <comment ref="A7" authorId="0" shapeId="0" xr:uid="{00000000-0006-0000-0100-000002000000}">
      <text>
        <r>
          <rPr>
            <sz val="8"/>
            <color indexed="81"/>
            <rFont val="Tahoma"/>
            <family val="2"/>
          </rPr>
          <t>Perusopetuksen opetussuunnitelman perusteet 2014: opintoihin, elämäntilanteeseen ja koulutus- ja ammatinvalintaan liittyvät kysymykset</t>
        </r>
        <r>
          <rPr>
            <sz val="10"/>
            <color indexed="81"/>
            <rFont val="Tahoma"/>
            <family val="2"/>
          </rPr>
          <t xml:space="preserve"> </t>
        </r>
      </text>
    </comment>
    <comment ref="D7" authorId="0" shapeId="0" xr:uid="{00000000-0006-0000-0100-000003000000}">
      <text>
        <r>
          <rPr>
            <b/>
            <sz val="8"/>
            <color rgb="FF000000"/>
            <rFont val="Tahoma"/>
            <family val="2"/>
          </rPr>
          <t>pmniemi: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Merkitse ohjattavien oppilaiden kokonaismäärä</t>
        </r>
      </text>
    </comment>
    <comment ref="E7" authorId="0" shapeId="0" xr:uid="{00000000-0006-0000-0100-000004000000}">
      <text>
        <r>
          <rPr>
            <b/>
            <sz val="8"/>
            <color rgb="FF000000"/>
            <rFont val="Tahoma"/>
            <family val="2"/>
          </rPr>
          <t>pmniemi: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Merkitse ohjattavien oppilaiden kokonaismäärä</t>
        </r>
      </text>
    </comment>
    <comment ref="F7" authorId="0" shapeId="0" xr:uid="{00000000-0006-0000-0100-000005000000}">
      <text>
        <r>
          <rPr>
            <b/>
            <sz val="8"/>
            <color rgb="FF000000"/>
            <rFont val="Tahoma"/>
            <family val="2"/>
          </rPr>
          <t>pmniemi: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Merkitse ohjattavien oppilaiden kokonaismäärä</t>
        </r>
      </text>
    </comment>
    <comment ref="D8" authorId="0" shapeId="0" xr:uid="{00000000-0006-0000-0100-000006000000}">
      <text>
        <r>
          <rPr>
            <b/>
            <sz val="10"/>
            <color rgb="FF000000"/>
            <rFont val="Tahoma"/>
            <family val="2"/>
          </rPr>
          <t>pmniemi: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Merkitse tähän, paljonko varataan aikaa henkilökohtaiseen ohjaukseen keskimäärin oppilasta kohden lukuvuodessa. Oppilaanohjaajat käyttävät n. 30 % vuotuisesta työajasta henkilökohtaiseen ohjaukseen. </t>
        </r>
      </text>
    </comment>
    <comment ref="E8" authorId="0" shapeId="0" xr:uid="{00000000-0006-0000-0100-000007000000}">
      <text>
        <r>
          <rPr>
            <b/>
            <sz val="10"/>
            <color rgb="FF000000"/>
            <rFont val="Tahoma"/>
            <family val="2"/>
          </rPr>
          <t>pmniemi: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Merkitse tähän, paljonko varataan aikaa henkilökohtaiseen ohjaukseen keskimäärin oppilasta kohden lukuvuodessa. Oppilaanohjaajat käyttävät n. 30 % vuotuisesta työajasta henkilökohtaiseen ohjaukseen. </t>
        </r>
      </text>
    </comment>
    <comment ref="F8" authorId="0" shapeId="0" xr:uid="{00000000-0006-0000-0100-000008000000}">
      <text>
        <r>
          <rPr>
            <b/>
            <sz val="10"/>
            <color indexed="8"/>
            <rFont val="Tahoma"/>
            <family val="2"/>
          </rPr>
          <t>pmniemi:</t>
        </r>
        <r>
          <rPr>
            <sz val="10"/>
            <color indexed="8"/>
            <rFont val="Tahoma"/>
            <family val="2"/>
          </rPr>
          <t xml:space="preserve">
</t>
        </r>
        <r>
          <rPr>
            <sz val="8"/>
            <color indexed="8"/>
            <rFont val="Tahoma"/>
            <family val="2"/>
          </rPr>
          <t xml:space="preserve">Merkitse tähän, paljonko varataan aikaa henkilökohtaiseen ohjaukseen keskimäärin oppilasta kohden lukuvuodessa. Oppilaanohjaajat käyttävät n. 30 % vuotuisesta työajasta henkilökohtaiseen ohjaukseen. </t>
        </r>
      </text>
    </comment>
    <comment ref="A9" authorId="1" shapeId="0" xr:uid="{00000000-0006-0000-0100-00000900000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Tehostetun oppilaanohjauksen toimeenpanoon varattu valtionosuus perustuu arvioon (HE 1773/2020 vp, 92), jonka mukaan 1/6 oppilaista tarvitsee tehostettua oppilaanohjausta. Lisäohjauksen tarpeen arvioidaan olevan keskimäärin 10 tuntia oppilasta kohden lukuvuosilla 8 ja 9. Tehostetussa henkilökohtaisessa oppilaanohjauksessa oppilaalle annetaan henkilökohtaista ja muuta oppilaanohjausta sekä laaditaan henkilökohtainen jatko-opintosuunnitelma (Perusopetuslaki 11 a </t>
        </r>
        <r>
          <rPr>
            <sz val="10"/>
            <color rgb="FF000000"/>
            <rFont val="Arial"/>
            <family val="2"/>
          </rPr>
          <t>§</t>
        </r>
        <r>
          <rPr>
            <sz val="10"/>
            <color rgb="FF000000"/>
            <rFont val="Arial"/>
            <family val="2"/>
          </rPr>
          <t xml:space="preserve">).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Tehostetun ja erityisen tuen oppilaiden lisäksi, joukkoon voi kuulua muita oppilaita. Tuen tarpeen arviointi voidaan toimeenpanna moniammatillisesti ja siinä voidaan käyttää esim. seuraavia kriteereitä:  sosiaalisten syyt, ulkoinen konflikti, vieraskielisyys, perhetausta, kiusaaminen, poissaolot, sosiaalinen toimintakyky, mukautumiskyky (kyky selviytyä vastoinkäymisestä), oppimisen ongelmat, vamma,  sairaus, motivaatiopula,  ajattelun kehittymättömyys (syy - seuraus), epävarmuus, perfektionismi, tiedon hyödyntämisen ongelmat, epäjohdonmukaisuus, valinnan teon vaikeus tai oma kokemus ohjauksen tarpeesta.
</t>
        </r>
      </text>
    </comment>
    <comment ref="E9" authorId="0" shapeId="0" xr:uid="{00000000-0006-0000-0100-00000A000000}">
      <text>
        <r>
          <rPr>
            <b/>
            <sz val="10"/>
            <color indexed="8"/>
            <rFont val="Tahoma"/>
            <family val="2"/>
          </rPr>
          <t>pmniemi:</t>
        </r>
        <r>
          <rPr>
            <sz val="10"/>
            <color indexed="8"/>
            <rFont val="Tahoma"/>
            <family val="2"/>
          </rPr>
          <t xml:space="preserve">
</t>
        </r>
        <r>
          <rPr>
            <sz val="10"/>
            <color indexed="8"/>
            <rFont val="Tahoma"/>
            <family val="2"/>
          </rPr>
          <t xml:space="preserve">Merkitse oppilaiden määrä. </t>
        </r>
        <r>
          <rPr>
            <sz val="10"/>
            <color indexed="8"/>
            <rFont val="Arial"/>
            <family val="2"/>
          </rPr>
          <t xml:space="preserve">Tehostetun oppilaanohjauksen toimeenpanoon varattu valtionosuus perustuu arvioon (HE 1773/2020 vp, 92), jonka mukaan 1/6 oppilaista tarvitsee tehostettua oppilaanohjausta. Lisäohjauksen tarpeen arvioidaan olevan keskimäärin 10 tuntia oppilasta kohden lukuvuosilla 8 ja 9. </t>
        </r>
      </text>
    </comment>
    <comment ref="F9" authorId="0" shapeId="0" xr:uid="{00000000-0006-0000-0100-00000B000000}">
      <text>
        <r>
          <rPr>
            <b/>
            <sz val="8"/>
            <color indexed="8"/>
            <rFont val="Tahoma"/>
            <family val="2"/>
          </rPr>
          <t xml:space="preserve">pmniemi:
</t>
        </r>
        <r>
          <rPr>
            <b/>
            <sz val="8"/>
            <color indexed="8"/>
            <rFont val="Tahoma"/>
            <family val="2"/>
          </rPr>
          <t xml:space="preserve">
</t>
        </r>
        <r>
          <rPr>
            <sz val="10"/>
            <color indexed="8"/>
            <rFont val="Arial"/>
            <family val="2"/>
          </rPr>
          <t xml:space="preserve">Merkitse oppilaiden määrä. Tehostetun oppilaanohjauksen toimeenpanoon varattu valtionosuus perustuu arvioon (HE 1773/2020 vp, 92), jonka mukaan 1/6 oppilaista tarvitsee tehostettua oppilaanohjausta. Lisäohjauksen tarpeen arvioidaan olevan keskimäärin 10 tuntia oppilasta kohden lukuvuosilla 8 ja 9. </t>
        </r>
        <r>
          <rPr>
            <sz val="8"/>
            <color indexed="8"/>
            <rFont val="Arial"/>
            <family val="2"/>
          </rPr>
          <t xml:space="preserve">
</t>
        </r>
      </text>
    </comment>
    <comment ref="A10" authorId="2" shapeId="0" xr:uid="{00000000-0006-0000-0100-00000C000000}">
      <text>
        <r>
          <rPr>
            <b/>
            <sz val="9"/>
            <color rgb="FF000000"/>
            <rFont val="Tahoma"/>
            <family val="2"/>
          </rPr>
          <t>Petri Niemi: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Perusopetuksen opetussuunnitelman perusteet 2014: oppilas oppii ryhmässä
</t>
        </r>
        <r>
          <rPr>
            <sz val="9"/>
            <color rgb="FF000000"/>
            <rFont val="Tahoma"/>
            <family val="2"/>
          </rPr>
          <t xml:space="preserve">käsittelemään kaikille yhteisiä tai kunkin ryhmään osallistuvan oppilaan henkilökohtaisia, muiden
</t>
        </r>
        <r>
          <rPr>
            <sz val="9"/>
            <color rgb="FF000000"/>
            <rFont val="Tahoma"/>
            <family val="2"/>
          </rPr>
          <t>oppilaiden kanssa jaettavissa olevia ohjauksellisia kysymyksiä</t>
        </r>
      </text>
    </comment>
    <comment ref="C10" authorId="2" shapeId="0" xr:uid="{00000000-0006-0000-0100-00000D000000}">
      <text>
        <r>
          <rPr>
            <b/>
            <sz val="9"/>
            <color rgb="FF000000"/>
            <rFont val="Tahoma"/>
            <family val="2"/>
          </rPr>
          <t>Petri Niemi: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Lisää tähän pienryhmäohjaukseen osallistuvien oppilaiden määrä.</t>
        </r>
      </text>
    </comment>
    <comment ref="D10" authorId="2" shapeId="0" xr:uid="{00000000-0006-0000-0100-00000E000000}">
      <text>
        <r>
          <rPr>
            <b/>
            <sz val="9"/>
            <color rgb="FF000000"/>
            <rFont val="Tahoma"/>
            <family val="2"/>
          </rPr>
          <t>Petri Niemi: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Merkitse paljonko varataan aikaa pienryhmäohjaukseen tunteina.</t>
        </r>
      </text>
    </comment>
    <comment ref="E10" authorId="2" shapeId="0" xr:uid="{00000000-0006-0000-0100-00000F000000}">
      <text>
        <r>
          <rPr>
            <b/>
            <sz val="9"/>
            <color rgb="FF000000"/>
            <rFont val="Tahoma"/>
            <family val="2"/>
          </rPr>
          <t>Petri Niemi: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Merkitse paljonko varataan aikaa pienryhmäohjaukseen tunteina.</t>
        </r>
      </text>
    </comment>
    <comment ref="F10" authorId="2" shapeId="0" xr:uid="{00000000-0006-0000-0100-000010000000}">
      <text>
        <r>
          <rPr>
            <b/>
            <sz val="9"/>
            <color rgb="FF000000"/>
            <rFont val="Tahoma"/>
            <family val="2"/>
          </rPr>
          <t>Petri Niemi: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Merkitse paljonko varataan aikaa pienryhmäohjaukseen tunteina.</t>
        </r>
      </text>
    </comment>
    <comment ref="A11" authorId="3" shapeId="0" xr:uid="{00000000-0006-0000-0100-000011000000}">
      <text>
        <r>
          <rPr>
            <sz val="8"/>
            <color indexed="8"/>
            <rFont val="Tahoma"/>
            <family val="2"/>
          </rPr>
          <t xml:space="preserve">Oppitunniton työpäivä (pe), rehtorin määräämä YS-aika ja alla eritelty työ: 
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sz val="8"/>
            <color indexed="8"/>
            <rFont val="Tahoma"/>
            <family val="2"/>
          </rPr>
          <t>Esim.</t>
        </r>
        <r>
          <rPr>
            <b/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8"/>
            <rFont val="Tahoma"/>
            <family val="2"/>
          </rPr>
          <t>-</t>
        </r>
        <r>
          <rPr>
            <sz val="8"/>
            <color indexed="8"/>
            <rFont val="Tahoma"/>
            <family val="2"/>
          </rPr>
          <t xml:space="preserve"> yhteistyö luokanvalvojien ja aineenopettajien kanssa 
</t>
        </r>
        <r>
          <rPr>
            <sz val="8"/>
            <color indexed="8"/>
            <rFont val="Tahoma"/>
            <family val="2"/>
          </rPr>
          <t xml:space="preserve">- kodin ja koulun välinen yhteistyö kasvuun ja urasuunnitteluun liittyvissä asioissa
</t>
        </r>
        <r>
          <rPr>
            <sz val="8"/>
            <color indexed="8"/>
            <rFont val="Tahoma"/>
            <family val="2"/>
          </rPr>
          <t>- vanhempainillat</t>
        </r>
        <r>
          <rPr>
            <b/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8"/>
            <rFont val="Tahoma"/>
            <family val="2"/>
          </rPr>
          <t>-</t>
        </r>
        <r>
          <rPr>
            <sz val="8"/>
            <color indexed="8"/>
            <rFont val="Tahoma"/>
            <family val="2"/>
          </rPr>
          <t xml:space="preserve"> yritysvierailut
</t>
        </r>
        <r>
          <rPr>
            <sz val="8"/>
            <color indexed="8"/>
            <rFont val="Tahoma"/>
            <family val="2"/>
          </rPr>
          <t xml:space="preserve">- oppilashuoltotyö
</t>
        </r>
        <r>
          <rPr>
            <sz val="8"/>
            <color indexed="8"/>
            <rFont val="Tahoma"/>
            <family val="2"/>
          </rPr>
          <t xml:space="preserve">- opettajakokoukset
</t>
        </r>
        <r>
          <rPr>
            <sz val="8"/>
            <color indexed="8"/>
            <rFont val="Tahoma"/>
            <family val="2"/>
          </rPr>
          <t xml:space="preserve">- jatkokoulutukseen tutustuminen
</t>
        </r>
        <r>
          <rPr>
            <sz val="8"/>
            <color indexed="8"/>
            <rFont val="Tahoma"/>
            <family val="2"/>
          </rPr>
          <t xml:space="preserve">- TET-paikoilla vierailu
</t>
        </r>
        <r>
          <rPr>
            <sz val="8"/>
            <color indexed="8"/>
            <rFont val="Tahoma"/>
            <family val="2"/>
          </rPr>
          <t xml:space="preserve">- nivelvaiheyhteistyö (alakoulut ja 2. aste, yläkoulusta toiseen muuttavat)
</t>
        </r>
        <r>
          <rPr>
            <sz val="8"/>
            <color indexed="8"/>
            <rFont val="Tahoma"/>
            <family val="2"/>
          </rPr>
          <t xml:space="preserve">-moniammatillinen yhteistyö (toinen aste, korkea-aste, elinkeinoelämä, työvoimahallinto, etsivänuorisotyö, oppisopimustoimistot) 
</t>
        </r>
        <r>
          <rPr>
            <sz val="8"/>
            <color indexed="8"/>
            <rFont val="Tahoma"/>
            <family val="2"/>
          </rPr>
          <t xml:space="preserve">- moniammatillinen yhteistyötä ohjaus- ja tukiorganisaatioiden kanssa (esim. MLL, seurakunnat, Wimma, TAT, YES ).
</t>
        </r>
        <r>
          <rPr>
            <b/>
            <sz val="8"/>
            <color indexed="8"/>
            <rFont val="Tahoma"/>
            <family val="2"/>
          </rPr>
          <t xml:space="preserve">
</t>
        </r>
        <r>
          <rPr>
            <sz val="8"/>
            <color indexed="8"/>
            <rFont val="Tahoma"/>
            <family val="2"/>
          </rPr>
          <t xml:space="preserve">Oppilaitoksen ulkopuolinen yhteistyö tapahtuu pääsääntöisesti oppitunnittoman perjantaipäivän aikana. Opetussuunnitelman määrittämä yhteistyö: alakoulu, toinen aste, korkea-aste, työvoimahallinto, elinkeinoelämä.
</t>
        </r>
      </text>
    </comment>
    <comment ref="A25" authorId="3" shapeId="0" xr:uid="{00000000-0006-0000-0100-000012000000}">
      <text>
        <r>
          <rPr>
            <b/>
            <sz val="8"/>
            <color rgb="FF000000"/>
            <rFont val="Tahoma"/>
            <family val="2"/>
          </rPr>
          <t>Niemi Petri: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Esim.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- TET-jaksojen organisointi, 
</t>
        </r>
        <r>
          <rPr>
            <sz val="8"/>
            <color rgb="FF000000"/>
            <rFont val="Tahoma"/>
            <family val="2"/>
          </rPr>
          <t xml:space="preserve">- yritysvierailujen organisointi,
</t>
        </r>
        <r>
          <rPr>
            <sz val="8"/>
            <color rgb="FF000000"/>
            <rFont val="Tahoma"/>
            <family val="2"/>
          </rPr>
          <t xml:space="preserve">- toisen asteen ja korkea-asteen oppilaitoksiin tutustumisen organisointi, 
</t>
        </r>
        <r>
          <rPr>
            <sz val="8"/>
            <color rgb="FF000000"/>
            <rFont val="Tahoma"/>
            <family val="2"/>
          </rPr>
          <t xml:space="preserve">- alakoulun ja yläkoulun yhteistyö sekä
</t>
        </r>
        <r>
          <rPr>
            <sz val="8"/>
            <color rgb="FF000000"/>
            <rFont val="Tahoma"/>
            <family val="2"/>
          </rPr>
          <t xml:space="preserve">- yhteishakuun liittyvä ohjaustyön organisointi ja hakumenettelyn hallinnointiin tarvittava työaika 
</t>
        </r>
      </text>
    </comment>
    <comment ref="A35" authorId="3" shapeId="0" xr:uid="{00000000-0006-0000-0100-000013000000}">
      <text>
        <r>
          <rPr>
            <b/>
            <sz val="8"/>
            <color indexed="81"/>
            <rFont val="Tahoma"/>
            <family val="2"/>
          </rPr>
          <t>Niemi Petri:</t>
        </r>
        <r>
          <rPr>
            <sz val="8"/>
            <color indexed="81"/>
            <rFont val="Tahoma"/>
            <family val="2"/>
          </rPr>
          <t xml:space="preserve">
Neuvonta-, selvittämis- ja tiedottamisvelvollisuus (ks. hallintolaki): perustehtävään kuuluva tiedottaminen.  </t>
        </r>
      </text>
    </comment>
    <comment ref="A39" authorId="2" shapeId="0" xr:uid="{00000000-0006-0000-0100-000014000000}">
      <text>
        <r>
          <rPr>
            <b/>
            <sz val="9"/>
            <color indexed="81"/>
            <rFont val="Tahoma"/>
            <family val="2"/>
          </rPr>
          <t>Petri Niemi:</t>
        </r>
        <r>
          <rPr>
            <sz val="9"/>
            <color indexed="81"/>
            <rFont val="Tahoma"/>
            <family val="2"/>
          </rPr>
          <t xml:space="preserve">
Muita sovittuja virkatehtäviä ei tule määrätä, jos opinto-ohjaajalle on yli 250 oppilasta.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Niemi Petri</author>
  </authors>
  <commentList>
    <comment ref="E3" authorId="0" shapeId="0" xr:uid="{00000000-0006-0000-0200-000001000000}">
      <text>
        <r>
          <rPr>
            <b/>
            <sz val="8"/>
            <color indexed="8"/>
            <rFont val="Tahoma"/>
            <family val="2"/>
          </rPr>
          <t>Niemi Petri: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sz val="8"/>
            <color indexed="8"/>
            <rFont val="Tahoma"/>
            <family val="2"/>
          </rPr>
          <t>lukuvuoden eri vaiheissa korostuva aihe esim. tammi - maaliskuussa yhteishaku</t>
        </r>
      </text>
    </comment>
    <comment ref="F3" authorId="0" shapeId="0" xr:uid="{00000000-0006-0000-0200-000002000000}">
      <text>
        <r>
          <rPr>
            <b/>
            <sz val="8"/>
            <color indexed="8"/>
            <rFont val="Tahoma"/>
            <family val="2"/>
          </rPr>
          <t>Niemi Petri: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sz val="8"/>
            <color indexed="8"/>
            <rFont val="Tahoma"/>
            <family val="2"/>
          </rPr>
          <t>max. 500 tuntia, johon sisältyy määrätyt valvonnat</t>
        </r>
      </text>
    </comment>
    <comment ref="J3" authorId="0" shapeId="0" xr:uid="{00000000-0006-0000-0200-000003000000}">
      <text>
        <r>
          <rPr>
            <b/>
            <sz val="8"/>
            <color indexed="8"/>
            <rFont val="Tahoma"/>
            <family val="2"/>
          </rPr>
          <t>Niemi Petri: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sz val="8"/>
            <color indexed="8"/>
            <rFont val="Tahoma"/>
            <family val="2"/>
          </rPr>
          <t>esim. yhteishaku ja työelämään tutustuminen</t>
        </r>
      </text>
    </comment>
    <comment ref="K3" authorId="0" shapeId="0" xr:uid="{00000000-0006-0000-0200-000004000000}">
      <text>
        <r>
          <rPr>
            <b/>
            <sz val="8"/>
            <color indexed="8"/>
            <rFont val="Tahoma"/>
            <family val="2"/>
          </rPr>
          <t>Niemi Petri: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sz val="8"/>
            <color indexed="8"/>
            <rFont val="Tahoma"/>
            <family val="2"/>
          </rPr>
          <t>rajautuu oppilaanohjaajan perustehtävään</t>
        </r>
      </text>
    </comment>
    <comment ref="L3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Niemi Petri:</t>
        </r>
        <r>
          <rPr>
            <sz val="8"/>
            <color indexed="81"/>
            <rFont val="Tahoma"/>
            <family val="2"/>
          </rPr>
          <t xml:space="preserve">
kodin ja koulun välillä (esim. anhempainillat)
opettajien välillä (esim. opettajain kokoukset ja yhteissuunnittelu)
moniammatillinen yhteistyö (esim. OHR)
nivelvaiheyhteistyö (esim. pk ja II aste)
koulutus-  ja työelämäyhteistö (esim. TAI:n, TAO:n ja TAT:in ja YES-keskuksen kanssa tehtävä yhteistyö)</t>
        </r>
      </text>
    </comment>
    <comment ref="E5" authorId="0" shapeId="0" xr:uid="{00000000-0006-0000-0200-000006000000}">
      <text>
        <r>
          <rPr>
            <b/>
            <sz val="8"/>
            <color indexed="8"/>
            <rFont val="Tahoma"/>
            <family val="2"/>
          </rPr>
          <t>Niemi Petri: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sz val="8"/>
            <color indexed="8"/>
            <rFont val="Tahoma"/>
            <family val="2"/>
          </rPr>
          <t>Esim. TET-harjoittelu tai yhteishaku</t>
        </r>
      </text>
    </comment>
    <comment ref="F5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Niemi Petri:</t>
        </r>
        <r>
          <rPr>
            <sz val="8"/>
            <color indexed="81"/>
            <rFont val="Tahoma"/>
            <family val="2"/>
          </rPr>
          <t xml:space="preserve">
Merkitse tuntimäärä</t>
        </r>
      </text>
    </comment>
  </commentList>
</comments>
</file>

<file path=xl/sharedStrings.xml><?xml version="1.0" encoding="utf-8"?>
<sst xmlns="http://schemas.openxmlformats.org/spreadsheetml/2006/main" count="312" uniqueCount="105">
  <si>
    <t>Vappu -7</t>
  </si>
  <si>
    <t>Loppiainen -7</t>
  </si>
  <si>
    <t>Oppilasmäärä</t>
  </si>
  <si>
    <t xml:space="preserve">Pienryhmäohjaus </t>
  </si>
  <si>
    <t>Työaika/työviikko</t>
  </si>
  <si>
    <t>B. Omavalintainen osuus</t>
  </si>
  <si>
    <t>Oppilaanohjauksen lehtorin muu työ (oppituntien valmistelutyö, muu valmistelutyö yms.) tapahtuu oppilaanohjaajan itsensä</t>
  </si>
  <si>
    <t>määrittelemässä paikassa hänen itsensä valitsemina aikoina.</t>
  </si>
  <si>
    <t>Suunnitelma sidotun vuosityöajan käytöstä</t>
  </si>
  <si>
    <t>Rehtorin allekirjoitus</t>
  </si>
  <si>
    <t>Oppilaanohjaajan allekirjoitus</t>
  </si>
  <si>
    <t>Arkipyhävähennys</t>
  </si>
  <si>
    <t>Vuotuinen työaika</t>
  </si>
  <si>
    <t>Yhteishakuohjaus kesäkeskeytysajalla</t>
  </si>
  <si>
    <t>Yhteistyö</t>
  </si>
  <si>
    <t>Päivämäärä</t>
  </si>
  <si>
    <t>Itsenäisyyspäivä - 7</t>
  </si>
  <si>
    <t>Vuosityöpäivät (190 - arkipyhävähennys)</t>
  </si>
  <si>
    <t>Käytettävissä oleva vuotuinen työaika</t>
  </si>
  <si>
    <t>Henk.koht/opp</t>
  </si>
  <si>
    <t>Henkilökohtainen ohjaus</t>
  </si>
  <si>
    <t>A. Työnantajan määräämä sidottu työaika</t>
  </si>
  <si>
    <t>Yhteensä lukuvuodessa</t>
  </si>
  <si>
    <t>Jakso</t>
  </si>
  <si>
    <t>Työviikko</t>
  </si>
  <si>
    <t>Viikko</t>
  </si>
  <si>
    <t>Elokuu</t>
  </si>
  <si>
    <t>Syyskuu</t>
  </si>
  <si>
    <t>Lokakuu</t>
  </si>
  <si>
    <t>Marraskuu</t>
  </si>
  <si>
    <t>Joulukuu</t>
  </si>
  <si>
    <t>Tammikuu</t>
  </si>
  <si>
    <t>Helmikuu</t>
  </si>
  <si>
    <t>Maaliskuu</t>
  </si>
  <si>
    <t>Huhtikuu</t>
  </si>
  <si>
    <t>Toukokuu</t>
  </si>
  <si>
    <t>Oppitunnit</t>
  </si>
  <si>
    <t>Pienryhmäohjaus</t>
  </si>
  <si>
    <t xml:space="preserve">Täydennyskoulutus </t>
  </si>
  <si>
    <t>Kehittäminen</t>
  </si>
  <si>
    <t>Teema</t>
  </si>
  <si>
    <t>Ohjauksen organisointi</t>
  </si>
  <si>
    <t xml:space="preserve">Tiedottaminen </t>
  </si>
  <si>
    <t>Yhteensä</t>
  </si>
  <si>
    <t xml:space="preserve">Laskennallinen työaika 38 kouluviikkoa kohden </t>
  </si>
  <si>
    <t>Perustehtävä</t>
  </si>
  <si>
    <t>Lähde: www.kt.fi/sopimukset/ovtes</t>
  </si>
  <si>
    <t>30-50 h</t>
  </si>
  <si>
    <t>Suunnitelma oppilaanohjaajan sidotun vuotuisen työajan käytöstä</t>
  </si>
  <si>
    <t>Opetustyö</t>
  </si>
  <si>
    <t>Ohjaustyö</t>
  </si>
  <si>
    <t>Ammattitaitoa ylläpitävä ja kehittävä koulutus</t>
  </si>
  <si>
    <t>Muut sovitut virkatehtävät</t>
  </si>
  <si>
    <t>7. lk</t>
  </si>
  <si>
    <t>8.lk</t>
  </si>
  <si>
    <t>9.lk</t>
  </si>
  <si>
    <t>Ryhmän koko</t>
  </si>
  <si>
    <t>© Petri Niemi</t>
  </si>
  <si>
    <t>YS-aika</t>
  </si>
  <si>
    <t>yhteistyö luokanvalvojien ja aineenopettajien kanssa</t>
  </si>
  <si>
    <t>vanhempainillat</t>
  </si>
  <si>
    <t>yritysvierailut</t>
  </si>
  <si>
    <t>oppilashuoltotyö</t>
  </si>
  <si>
    <t>opettajakokoukset</t>
  </si>
  <si>
    <t>jatkokoulutukseen tutustuminen</t>
  </si>
  <si>
    <t>TET-paikoilla vierailu</t>
  </si>
  <si>
    <t>kodin ja koulun välinen yhteistyö</t>
  </si>
  <si>
    <t>nivelvaiheyhteistyö</t>
  </si>
  <si>
    <t>moniammatillinen yhteistyö</t>
  </si>
  <si>
    <t>Käytettävissä oleva työaika</t>
  </si>
  <si>
    <t>YHTEENSÄ</t>
  </si>
  <si>
    <t xml:space="preserve">Käytettävissä olevan vuotuisen työajan kohdentuminen työviikoille </t>
  </si>
  <si>
    <t>TET-jaksot</t>
  </si>
  <si>
    <t>alakoulun ja yläkoulun yhteistyö</t>
  </si>
  <si>
    <t>yhteishakuun liittyvä ohjaustyön organisointi</t>
  </si>
  <si>
    <t>yhteishakuhakumenettelyn hallinnointi</t>
  </si>
  <si>
    <t>muu:</t>
  </si>
  <si>
    <t>toisen asteen ja korkea-asteen oppilaitoksiin tutustuminen</t>
  </si>
  <si>
    <t>Talviloma</t>
  </si>
  <si>
    <t>Syysloma</t>
  </si>
  <si>
    <t>Käytettävissä oleva vuotuinen työaika tehtävittäin</t>
  </si>
  <si>
    <t>Tehostettu oppilaanohjaus</t>
  </si>
  <si>
    <t>Lukuvuodessa</t>
  </si>
  <si>
    <t>Käytettävissä olevat työtunnit kouluviikossa keskimäärin</t>
  </si>
  <si>
    <t>Käytettävissä olevia työtunteja koulutyöpäivässä keskimäärin</t>
  </si>
  <si>
    <t>Työviikot</t>
  </si>
  <si>
    <t>tunti</t>
  </si>
  <si>
    <t>minuutit</t>
  </si>
  <si>
    <t>Tunteja</t>
  </si>
  <si>
    <t>Yhteensä (h)</t>
  </si>
  <si>
    <t>ka</t>
  </si>
  <si>
    <t>viikkoja</t>
  </si>
  <si>
    <t>Kesä</t>
  </si>
  <si>
    <t>Yhteensä lukuvuosi (h)</t>
  </si>
  <si>
    <t>Lukuvuosi 2026-2027</t>
  </si>
  <si>
    <t>OVTES 2025-2028 osio B 13 §</t>
  </si>
  <si>
    <t>Opetusyhmien määrä</t>
  </si>
  <si>
    <t>Yhteisuunnittelutyöaika</t>
  </si>
  <si>
    <t>Tuntijako</t>
  </si>
  <si>
    <t>Henk.koht. h./opp</t>
  </si>
  <si>
    <t>Ryhmän koko ja h.</t>
  </si>
  <si>
    <t>Veso-päivät (h)</t>
  </si>
  <si>
    <t xml:space="preserve">Muokkausohje: </t>
  </si>
  <si>
    <t xml:space="preserve"> </t>
  </si>
  <si>
    <t>Määrätyt muut tehtävät (esim. valvonnat)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</si>
</sst>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20"/>
      <name val="Arial"/>
      <family val="2"/>
    </font>
    <font>
      <sz val="10"/>
      <color indexed="81"/>
      <name val="Tahoma"/>
      <family val="2"/>
    </font>
    <font>
      <sz val="18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name val="Arial"/>
      <family val="2"/>
    </font>
    <font>
      <sz val="11"/>
      <name val="Calibri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 style="thick">
        <color rgb="FFFF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164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2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textRotation="90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right"/>
    </xf>
    <xf numFmtId="0" fontId="26" fillId="0" borderId="0" xfId="0" applyFont="1"/>
    <xf numFmtId="0" fontId="0" fillId="4" borderId="1" xfId="0" applyFill="1" applyBorder="1" applyAlignment="1" applyProtection="1">
      <alignment horizontal="center"/>
      <protection locked="0"/>
    </xf>
    <xf numFmtId="0" fontId="13" fillId="4" borderId="0" xfId="0" applyFont="1" applyFill="1" applyAlignment="1">
      <alignment horizontal="center"/>
    </xf>
    <xf numFmtId="0" fontId="0" fillId="4" borderId="0" xfId="0" applyFill="1"/>
    <xf numFmtId="0" fontId="8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8" fillId="0" borderId="0" xfId="0" applyFont="1" applyProtection="1">
      <protection locked="0"/>
    </xf>
    <xf numFmtId="0" fontId="16" fillId="0" borderId="0" xfId="0" applyFont="1"/>
    <xf numFmtId="0" fontId="8" fillId="0" borderId="2" xfId="0" applyFont="1" applyBorder="1"/>
    <xf numFmtId="0" fontId="9" fillId="0" borderId="0" xfId="0" applyFont="1" applyAlignment="1">
      <alignment horizontal="right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164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5" xfId="0" applyFont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0" fontId="8" fillId="2" borderId="0" xfId="0" applyFont="1" applyFill="1" applyProtection="1">
      <protection locked="0"/>
    </xf>
    <xf numFmtId="0" fontId="27" fillId="0" borderId="2" xfId="0" applyFont="1" applyBorder="1" applyAlignment="1">
      <alignment vertical="top"/>
    </xf>
    <xf numFmtId="164" fontId="8" fillId="5" borderId="1" xfId="0" applyNumberFormat="1" applyFont="1" applyFill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right" vertical="top"/>
    </xf>
    <xf numFmtId="0" fontId="27" fillId="0" borderId="2" xfId="0" applyFont="1" applyBorder="1" applyAlignment="1">
      <alignment horizontal="left" vertical="top"/>
    </xf>
    <xf numFmtId="0" fontId="27" fillId="0" borderId="2" xfId="0" applyFont="1" applyBorder="1" applyAlignment="1">
      <alignment horizontal="left"/>
    </xf>
    <xf numFmtId="0" fontId="1" fillId="0" borderId="0" xfId="0" applyFont="1" applyAlignment="1" applyProtection="1">
      <alignment horizontal="center"/>
      <protection locked="0"/>
    </xf>
    <xf numFmtId="164" fontId="8" fillId="0" borderId="0" xfId="0" applyNumberFormat="1" applyFont="1" applyAlignment="1">
      <alignment horizontal="center"/>
    </xf>
    <xf numFmtId="0" fontId="27" fillId="0" borderId="0" xfId="0" applyFont="1" applyAlignment="1">
      <alignment vertical="top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 applyProtection="1">
      <alignment horizontal="center"/>
      <protection locked="0"/>
    </xf>
    <xf numFmtId="164" fontId="8" fillId="3" borderId="1" xfId="0" applyNumberFormat="1" applyFont="1" applyFill="1" applyBorder="1" applyAlignment="1">
      <alignment horizontal="center"/>
    </xf>
    <xf numFmtId="164" fontId="8" fillId="2" borderId="8" xfId="0" applyNumberFormat="1" applyFont="1" applyFill="1" applyBorder="1" applyAlignment="1" applyProtection="1">
      <alignment horizontal="center"/>
      <protection locked="0"/>
    </xf>
    <xf numFmtId="164" fontId="1" fillId="0" borderId="0" xfId="0" applyNumberFormat="1" applyFont="1" applyAlignment="1">
      <alignment horizontal="center" vertical="center"/>
    </xf>
    <xf numFmtId="0" fontId="28" fillId="0" borderId="0" xfId="0" applyFont="1"/>
    <xf numFmtId="0" fontId="8" fillId="0" borderId="10" xfId="0" applyFont="1" applyBorder="1" applyProtection="1">
      <protection locked="0"/>
    </xf>
    <xf numFmtId="0" fontId="8" fillId="0" borderId="10" xfId="0" applyFont="1" applyBorder="1"/>
    <xf numFmtId="164" fontId="8" fillId="2" borderId="11" xfId="0" applyNumberFormat="1" applyFont="1" applyFill="1" applyBorder="1" applyAlignment="1" applyProtection="1">
      <alignment horizontal="center"/>
      <protection locked="0"/>
    </xf>
    <xf numFmtId="164" fontId="8" fillId="2" borderId="12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28" fillId="0" borderId="0" xfId="0" applyFont="1" applyAlignment="1">
      <alignment horizontal="center"/>
    </xf>
    <xf numFmtId="164" fontId="8" fillId="0" borderId="0" xfId="0" applyNumberFormat="1" applyFont="1" applyAlignment="1" applyProtection="1">
      <alignment horizontal="center"/>
      <protection locked="0"/>
    </xf>
    <xf numFmtId="0" fontId="0" fillId="0" borderId="24" xfId="0" applyBorder="1"/>
    <xf numFmtId="1" fontId="8" fillId="2" borderId="25" xfId="0" applyNumberFormat="1" applyFont="1" applyFill="1" applyBorder="1" applyAlignment="1" applyProtection="1">
      <alignment horizontal="center"/>
      <protection locked="0"/>
    </xf>
    <xf numFmtId="1" fontId="8" fillId="2" borderId="26" xfId="0" applyNumberFormat="1" applyFont="1" applyFill="1" applyBorder="1" applyAlignment="1" applyProtection="1">
      <alignment horizontal="center"/>
      <protection locked="0"/>
    </xf>
    <xf numFmtId="0" fontId="0" fillId="5" borderId="0" xfId="0" applyFill="1" applyProtection="1">
      <protection locked="0"/>
    </xf>
    <xf numFmtId="0" fontId="17" fillId="5" borderId="0" xfId="0" applyFont="1" applyFill="1" applyAlignment="1" applyProtection="1">
      <alignment vertical="center"/>
      <protection locked="0"/>
    </xf>
    <xf numFmtId="0" fontId="0" fillId="5" borderId="1" xfId="0" applyFill="1" applyBorder="1" applyProtection="1">
      <protection locked="0"/>
    </xf>
    <xf numFmtId="0" fontId="8" fillId="0" borderId="0" xfId="0" applyFont="1" applyAlignment="1" applyProtection="1">
      <alignment horizontal="right"/>
      <protection locked="0"/>
    </xf>
    <xf numFmtId="0" fontId="0" fillId="6" borderId="14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8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8" fillId="5" borderId="15" xfId="0" applyFont="1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17" xfId="0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5" borderId="3" xfId="0" applyFill="1" applyBorder="1" applyProtection="1"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13" fillId="6" borderId="0" xfId="0" applyFont="1" applyFill="1" applyAlignment="1">
      <alignment horizontal="center"/>
    </xf>
    <xf numFmtId="0" fontId="0" fillId="6" borderId="19" xfId="0" applyFill="1" applyBorder="1"/>
    <xf numFmtId="0" fontId="8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0" fontId="27" fillId="0" borderId="2" xfId="0" applyFont="1" applyBorder="1" applyAlignment="1" applyProtection="1">
      <alignment vertical="top"/>
      <protection locked="0"/>
    </xf>
    <xf numFmtId="0" fontId="27" fillId="0" borderId="0" xfId="0" applyFont="1" applyAlignment="1" applyProtection="1">
      <alignment vertical="top"/>
      <protection locked="0"/>
    </xf>
    <xf numFmtId="0" fontId="8" fillId="0" borderId="0" xfId="0" applyFont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horizontal="left" vertical="top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27" fillId="0" borderId="0" xfId="0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 textRotation="90" wrapText="1"/>
      <protection locked="0"/>
    </xf>
    <xf numFmtId="0" fontId="24" fillId="0" borderId="1" xfId="0" applyFont="1" applyBorder="1" applyAlignment="1" applyProtection="1">
      <alignment horizontal="left"/>
      <protection locked="0"/>
    </xf>
    <xf numFmtId="0" fontId="24" fillId="4" borderId="1" xfId="0" applyFon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12" fillId="0" borderId="0" xfId="0" applyFont="1"/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right"/>
    </xf>
    <xf numFmtId="0" fontId="8" fillId="2" borderId="21" xfId="0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" fontId="8" fillId="2" borderId="27" xfId="0" applyNumberFormat="1" applyFont="1" applyFill="1" applyBorder="1" applyAlignment="1" applyProtection="1">
      <alignment horizontal="center"/>
      <protection locked="0"/>
    </xf>
    <xf numFmtId="164" fontId="8" fillId="5" borderId="8" xfId="0" applyNumberFormat="1" applyFont="1" applyFill="1" applyBorder="1" applyAlignment="1" applyProtection="1">
      <alignment horizontal="center"/>
      <protection locked="0"/>
    </xf>
    <xf numFmtId="164" fontId="8" fillId="6" borderId="28" xfId="0" applyNumberFormat="1" applyFont="1" applyFill="1" applyBorder="1" applyAlignment="1">
      <alignment horizontal="center"/>
    </xf>
    <xf numFmtId="164" fontId="0" fillId="6" borderId="28" xfId="0" applyNumberFormat="1" applyFill="1" applyBorder="1" applyAlignment="1">
      <alignment horizontal="center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22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164" fontId="8" fillId="0" borderId="13" xfId="0" applyNumberFormat="1" applyFont="1" applyBorder="1" applyAlignment="1" applyProtection="1">
      <alignment horizontal="center"/>
      <protection locked="0"/>
    </xf>
    <xf numFmtId="1" fontId="0" fillId="0" borderId="0" xfId="0" applyNumberFormat="1"/>
    <xf numFmtId="0" fontId="36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0" fontId="36" fillId="6" borderId="0" xfId="0" applyFont="1" applyFill="1"/>
    <xf numFmtId="1" fontId="0" fillId="6" borderId="0" xfId="0" applyNumberFormat="1" applyFill="1"/>
    <xf numFmtId="2" fontId="0" fillId="6" borderId="0" xfId="0" applyNumberFormat="1" applyFill="1"/>
    <xf numFmtId="0" fontId="38" fillId="0" borderId="0" xfId="1"/>
    <xf numFmtId="0" fontId="37" fillId="0" borderId="2" xfId="0" applyFont="1" applyBorder="1" applyAlignment="1">
      <alignment horizontal="right" vertical="top"/>
    </xf>
    <xf numFmtId="1" fontId="8" fillId="0" borderId="18" xfId="0" applyNumberFormat="1" applyFont="1" applyBorder="1" applyAlignment="1" applyProtection="1">
      <alignment horizontal="center"/>
      <protection locked="0"/>
    </xf>
    <xf numFmtId="1" fontId="8" fillId="0" borderId="30" xfId="0" applyNumberFormat="1" applyFont="1" applyBorder="1" applyAlignment="1" applyProtection="1">
      <alignment horizontal="center"/>
      <protection locked="0"/>
    </xf>
    <xf numFmtId="1" fontId="8" fillId="0" borderId="13" xfId="0" applyNumberFormat="1" applyFont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164" fontId="8" fillId="0" borderId="31" xfId="0" applyNumberFormat="1" applyFont="1" applyBorder="1" applyAlignment="1">
      <alignment horizontal="center"/>
    </xf>
    <xf numFmtId="0" fontId="27" fillId="0" borderId="0" xfId="0" applyFont="1" applyAlignment="1">
      <alignment horizontal="left" vertical="top"/>
    </xf>
    <xf numFmtId="0" fontId="27" fillId="0" borderId="0" xfId="0" applyFont="1" applyAlignment="1">
      <alignment horizontal="left"/>
    </xf>
    <xf numFmtId="164" fontId="8" fillId="6" borderId="21" xfId="0" applyNumberFormat="1" applyFont="1" applyFill="1" applyBorder="1" applyAlignment="1">
      <alignment horizontal="center"/>
    </xf>
    <xf numFmtId="0" fontId="8" fillId="2" borderId="33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164" fontId="8" fillId="7" borderId="20" xfId="0" applyNumberFormat="1" applyFont="1" applyFill="1" applyBorder="1" applyAlignment="1">
      <alignment horizontal="center"/>
    </xf>
    <xf numFmtId="0" fontId="27" fillId="0" borderId="34" xfId="0" applyFont="1" applyBorder="1" applyAlignment="1">
      <alignment vertical="top"/>
    </xf>
    <xf numFmtId="1" fontId="8" fillId="3" borderId="21" xfId="0" applyNumberFormat="1" applyFont="1" applyFill="1" applyBorder="1" applyAlignment="1">
      <alignment horizontal="center"/>
    </xf>
    <xf numFmtId="0" fontId="8" fillId="7" borderId="0" xfId="0" applyFont="1" applyFill="1"/>
    <xf numFmtId="0" fontId="8" fillId="0" borderId="0" xfId="0" applyFont="1" applyAlignment="1">
      <alignment horizontal="right" vertical="top"/>
    </xf>
    <xf numFmtId="0" fontId="8" fillId="0" borderId="3" xfId="0" applyFont="1" applyBorder="1" applyAlignment="1" applyProtection="1">
      <alignment horizontal="center"/>
      <protection locked="0"/>
    </xf>
    <xf numFmtId="164" fontId="8" fillId="0" borderId="3" xfId="0" applyNumberFormat="1" applyFont="1" applyBorder="1" applyAlignment="1" applyProtection="1">
      <alignment horizontal="center"/>
      <protection locked="0"/>
    </xf>
    <xf numFmtId="0" fontId="39" fillId="0" borderId="0" xfId="0" applyFont="1" applyAlignment="1" applyProtection="1">
      <alignment horizontal="center"/>
      <protection locked="0"/>
    </xf>
    <xf numFmtId="164" fontId="39" fillId="0" borderId="0" xfId="0" applyNumberFormat="1" applyFont="1" applyAlignment="1" applyProtection="1">
      <alignment horizontal="center"/>
      <protection locked="0"/>
    </xf>
    <xf numFmtId="0" fontId="27" fillId="0" borderId="0" xfId="0" applyFont="1"/>
    <xf numFmtId="1" fontId="8" fillId="6" borderId="23" xfId="0" applyNumberFormat="1" applyFont="1" applyFill="1" applyBorder="1" applyAlignment="1">
      <alignment horizontal="center"/>
    </xf>
    <xf numFmtId="164" fontId="8" fillId="7" borderId="31" xfId="0" applyNumberFormat="1" applyFont="1" applyFill="1" applyBorder="1" applyAlignment="1">
      <alignment horizontal="center"/>
    </xf>
    <xf numFmtId="0" fontId="27" fillId="0" borderId="2" xfId="0" applyFont="1" applyBorder="1"/>
    <xf numFmtId="0" fontId="8" fillId="2" borderId="9" xfId="0" applyFont="1" applyFill="1" applyBorder="1" applyAlignment="1" applyProtection="1">
      <alignment horizontal="center"/>
      <protection locked="0"/>
    </xf>
    <xf numFmtId="0" fontId="25" fillId="0" borderId="7" xfId="0" applyFont="1" applyBorder="1" applyAlignment="1">
      <alignment horizontal="left"/>
    </xf>
    <xf numFmtId="0" fontId="25" fillId="0" borderId="5" xfId="0" applyFont="1" applyBorder="1" applyAlignment="1">
      <alignment horizontal="left"/>
    </xf>
    <xf numFmtId="0" fontId="8" fillId="0" borderId="5" xfId="0" applyFont="1" applyBorder="1" applyProtection="1">
      <protection locked="0"/>
    </xf>
    <xf numFmtId="164" fontId="8" fillId="0" borderId="5" xfId="0" applyNumberFormat="1" applyFont="1" applyBorder="1" applyAlignment="1">
      <alignment horizontal="center"/>
    </xf>
    <xf numFmtId="164" fontId="8" fillId="7" borderId="32" xfId="0" applyNumberFormat="1" applyFont="1" applyFill="1" applyBorder="1" applyAlignment="1">
      <alignment horizontal="center"/>
    </xf>
    <xf numFmtId="164" fontId="8" fillId="6" borderId="1" xfId="0" applyNumberFormat="1" applyFont="1" applyFill="1" applyBorder="1" applyAlignment="1">
      <alignment horizontal="center"/>
    </xf>
    <xf numFmtId="164" fontId="8" fillId="7" borderId="0" xfId="0" applyNumberFormat="1" applyFont="1" applyFill="1" applyAlignment="1">
      <alignment horizontal="center"/>
    </xf>
    <xf numFmtId="164" fontId="8" fillId="3" borderId="29" xfId="0" applyNumberFormat="1" applyFont="1" applyFill="1" applyBorder="1" applyAlignment="1">
      <alignment horizontal="center"/>
    </xf>
    <xf numFmtId="164" fontId="8" fillId="5" borderId="21" xfId="0" applyNumberFormat="1" applyFont="1" applyFill="1" applyBorder="1" applyAlignment="1" applyProtection="1">
      <alignment horizontal="center"/>
      <protection locked="0"/>
    </xf>
    <xf numFmtId="0" fontId="27" fillId="0" borderId="35" xfId="0" applyFont="1" applyBorder="1" applyAlignment="1" applyProtection="1">
      <alignment vertical="top"/>
      <protection locked="0"/>
    </xf>
    <xf numFmtId="0" fontId="8" fillId="0" borderId="35" xfId="0" applyFont="1" applyBorder="1" applyAlignment="1" applyProtection="1">
      <alignment horizontal="right"/>
      <protection locked="0"/>
    </xf>
    <xf numFmtId="0" fontId="8" fillId="5" borderId="3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 wrapText="1"/>
    </xf>
    <xf numFmtId="0" fontId="0" fillId="0" borderId="0" xfId="0"/>
    <xf numFmtId="0" fontId="8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/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25400</xdr:rowOff>
    </xdr:from>
    <xdr:to>
      <xdr:col>0</xdr:col>
      <xdr:colOff>1498600</xdr:colOff>
      <xdr:row>1</xdr:row>
      <xdr:rowOff>406400</xdr:rowOff>
    </xdr:to>
    <xdr:pic>
      <xdr:nvPicPr>
        <xdr:cNvPr id="3559" name="Picture 32" descr="opo_logo">
          <a:extLst>
            <a:ext uri="{FF2B5EF4-FFF2-40B4-BE49-F238E27FC236}">
              <a16:creationId xmlns:a16="http://schemas.microsoft.com/office/drawing/2014/main" id="{A7E84E6A-15F2-C94A-B293-AB002CD4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25400"/>
          <a:ext cx="14859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www.kt.fi/sopimukset/ovtes/2025-2028/osio-b-yleissivistavan-koulun-opetushenkiloston-yhteiset/tyoaika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topLeftCell="A11" zoomScale="109" zoomScaleNormal="110" workbookViewId="0">
      <selection activeCell="H35" sqref="H35"/>
    </sheetView>
  </sheetViews>
  <sheetFormatPr defaultColWidth="8.85546875" defaultRowHeight="12.75" x14ac:dyDescent="0.2"/>
  <cols>
    <col min="1" max="1" width="38.140625" customWidth="1"/>
    <col min="2" max="2" width="17" customWidth="1"/>
    <col min="3" max="3" width="11.42578125" customWidth="1"/>
    <col min="4" max="4" width="10.85546875" customWidth="1"/>
    <col min="5" max="5" width="8.42578125" customWidth="1"/>
    <col min="6" max="6" width="9.42578125" customWidth="1"/>
    <col min="7" max="7" width="16.42578125" customWidth="1"/>
    <col min="8" max="8" width="19.140625" customWidth="1"/>
    <col min="9" max="12" width="15.85546875" customWidth="1"/>
  </cols>
  <sheetData>
    <row r="1" spans="1:11" x14ac:dyDescent="0.2">
      <c r="B1" s="4" t="s">
        <v>57</v>
      </c>
    </row>
    <row r="2" spans="1:11" ht="54" customHeight="1" x14ac:dyDescent="0.35">
      <c r="A2" s="8" t="s">
        <v>48</v>
      </c>
      <c r="B2" s="8"/>
    </row>
    <row r="3" spans="1:11" ht="18" x14ac:dyDescent="0.25">
      <c r="A3" s="13" t="s">
        <v>94</v>
      </c>
      <c r="B3" s="13"/>
    </row>
    <row r="4" spans="1:11" x14ac:dyDescent="0.2">
      <c r="A4" s="5" t="s">
        <v>46</v>
      </c>
      <c r="B4" s="5"/>
    </row>
    <row r="5" spans="1:11" x14ac:dyDescent="0.2">
      <c r="A5" s="6"/>
      <c r="B5" s="6"/>
    </row>
    <row r="6" spans="1:11" ht="15.75" x14ac:dyDescent="0.25">
      <c r="A6" s="2" t="s">
        <v>21</v>
      </c>
      <c r="B6" s="2"/>
      <c r="C6" s="1"/>
      <c r="D6" s="1"/>
      <c r="E6" s="1"/>
      <c r="F6" s="1"/>
      <c r="G6" s="1"/>
      <c r="H6" s="1"/>
      <c r="I6" s="1"/>
      <c r="J6" s="1"/>
      <c r="K6" s="1"/>
    </row>
    <row r="7" spans="1:11" s="4" customForma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4" customFormat="1" x14ac:dyDescent="0.2">
      <c r="A8" s="120" t="s">
        <v>95</v>
      </c>
      <c r="C8" s="1"/>
      <c r="D8" s="9">
        <v>1221</v>
      </c>
      <c r="E8" s="9"/>
      <c r="F8" s="9"/>
      <c r="G8" s="9"/>
      <c r="H8" s="1"/>
      <c r="I8" s="1"/>
      <c r="J8" s="1"/>
      <c r="K8" s="1"/>
    </row>
    <row r="9" spans="1:11" s="4" customFormat="1" x14ac:dyDescent="0.2">
      <c r="A9" s="4" t="s">
        <v>11</v>
      </c>
      <c r="C9" s="12" t="s">
        <v>16</v>
      </c>
      <c r="D9" s="81"/>
      <c r="E9" s="23"/>
      <c r="F9" s="23"/>
      <c r="G9" s="23"/>
      <c r="H9" s="3" t="b">
        <f>IF(D9=7,0+1)</f>
        <v>0</v>
      </c>
    </row>
    <row r="10" spans="1:11" s="4" customFormat="1" x14ac:dyDescent="0.2">
      <c r="C10" s="12" t="s">
        <v>1</v>
      </c>
      <c r="D10" s="81">
        <v>7</v>
      </c>
      <c r="E10" s="23"/>
      <c r="F10" s="23"/>
      <c r="G10" s="23"/>
      <c r="H10" s="3">
        <f>IF(D10=7,0+1)</f>
        <v>1</v>
      </c>
    </row>
    <row r="11" spans="1:11" s="4" customFormat="1" x14ac:dyDescent="0.2">
      <c r="C11" s="12" t="s">
        <v>0</v>
      </c>
      <c r="D11" s="81"/>
      <c r="E11" s="23"/>
      <c r="F11" s="23"/>
      <c r="G11" s="23"/>
      <c r="H11" s="3" t="b">
        <f>IF(D11=7,0+1)</f>
        <v>0</v>
      </c>
    </row>
    <row r="12" spans="1:11" s="4" customFormat="1" x14ac:dyDescent="0.2">
      <c r="A12" s="1" t="s">
        <v>12</v>
      </c>
      <c r="B12" s="1"/>
      <c r="D12" s="82">
        <f>D8-D9-D10-D11</f>
        <v>1214</v>
      </c>
      <c r="E12" s="36"/>
      <c r="F12" s="36"/>
      <c r="G12" s="36"/>
      <c r="H12" s="19"/>
    </row>
    <row r="13" spans="1:11" s="4" customFormat="1" x14ac:dyDescent="0.2">
      <c r="A13" s="17" t="s">
        <v>17</v>
      </c>
      <c r="B13" s="17"/>
      <c r="D13" s="81">
        <f>190-H9-H10-H11</f>
        <v>189</v>
      </c>
      <c r="E13" s="24"/>
      <c r="F13" s="24"/>
      <c r="G13" s="24"/>
    </row>
    <row r="14" spans="1:11" s="4" customFormat="1" x14ac:dyDescent="0.2">
      <c r="A14" s="4" t="s">
        <v>44</v>
      </c>
      <c r="D14" s="83">
        <f>D12/38</f>
        <v>31.94736842105263</v>
      </c>
      <c r="E14" s="18"/>
      <c r="F14" s="18"/>
      <c r="G14" s="18"/>
    </row>
    <row r="15" spans="1:11" s="4" customFormat="1" x14ac:dyDescent="0.2"/>
    <row r="16" spans="1:11" s="4" customFormat="1" x14ac:dyDescent="0.2">
      <c r="A16" s="20" t="s">
        <v>8</v>
      </c>
      <c r="B16" s="20"/>
    </row>
    <row r="17" spans="1:11" s="4" customFormat="1" x14ac:dyDescent="0.2">
      <c r="A17" s="1" t="s">
        <v>45</v>
      </c>
      <c r="B17" s="1"/>
    </row>
    <row r="18" spans="1:11" s="4" customFormat="1" x14ac:dyDescent="0.2">
      <c r="A18" s="4" t="s">
        <v>101</v>
      </c>
      <c r="C18" s="12"/>
      <c r="D18" s="50">
        <v>18</v>
      </c>
      <c r="E18" s="23"/>
      <c r="F18" s="23"/>
      <c r="G18" s="23"/>
    </row>
    <row r="19" spans="1:11" s="4" customFormat="1" x14ac:dyDescent="0.2">
      <c r="A19" s="4" t="s">
        <v>13</v>
      </c>
      <c r="C19" s="12" t="s">
        <v>47</v>
      </c>
      <c r="D19" s="50">
        <v>50</v>
      </c>
      <c r="E19" s="23"/>
      <c r="F19" s="23"/>
      <c r="G19" s="23"/>
      <c r="H19" s="22"/>
      <c r="I19" s="7"/>
      <c r="J19" s="7"/>
      <c r="K19" s="7"/>
    </row>
    <row r="20" spans="1:11" s="4" customFormat="1" x14ac:dyDescent="0.2">
      <c r="A20" s="4" t="s">
        <v>18</v>
      </c>
      <c r="D20" s="132">
        <f>D12-D18-D19</f>
        <v>1146</v>
      </c>
      <c r="E20" s="24"/>
      <c r="F20" s="24"/>
      <c r="G20" s="24"/>
    </row>
    <row r="21" spans="1:11" s="4" customFormat="1" x14ac:dyDescent="0.2">
      <c r="A21" s="4" t="s">
        <v>84</v>
      </c>
      <c r="D21" s="42">
        <f>D20/D13</f>
        <v>6.0634920634920633</v>
      </c>
      <c r="E21" s="37"/>
      <c r="F21" s="37"/>
      <c r="G21" s="37"/>
    </row>
    <row r="22" spans="1:11" s="4" customFormat="1" x14ac:dyDescent="0.2">
      <c r="A22" s="4" t="s">
        <v>83</v>
      </c>
      <c r="D22" s="42">
        <f>D21*5</f>
        <v>30.317460317460316</v>
      </c>
      <c r="E22" s="37"/>
      <c r="F22" s="37"/>
      <c r="G22" s="37"/>
    </row>
    <row r="23" spans="1:11" s="4" customFormat="1" ht="13.5" thickBot="1" x14ac:dyDescent="0.25">
      <c r="A23" s="21"/>
      <c r="D23" s="23" t="s">
        <v>53</v>
      </c>
      <c r="E23" s="23" t="s">
        <v>54</v>
      </c>
      <c r="F23" s="23" t="s">
        <v>55</v>
      </c>
      <c r="G23" s="24" t="s">
        <v>4</v>
      </c>
      <c r="H23" s="4" t="s">
        <v>22</v>
      </c>
    </row>
    <row r="24" spans="1:11" s="4" customFormat="1" x14ac:dyDescent="0.2">
      <c r="A24" s="134" t="s">
        <v>49</v>
      </c>
      <c r="B24" s="156"/>
      <c r="C24" s="157" t="s">
        <v>98</v>
      </c>
      <c r="D24" s="158"/>
      <c r="E24" s="158"/>
      <c r="F24" s="158"/>
      <c r="G24" s="151">
        <f>H24/38</f>
        <v>0</v>
      </c>
      <c r="H24" s="133">
        <f>(D24 + E24 + F24) * 38</f>
        <v>0</v>
      </c>
    </row>
    <row r="25" spans="1:11" s="4" customFormat="1" x14ac:dyDescent="0.2">
      <c r="A25" s="31"/>
      <c r="B25" s="85"/>
      <c r="C25" s="60" t="s">
        <v>96</v>
      </c>
      <c r="D25" s="50"/>
      <c r="E25" s="50"/>
      <c r="F25" s="50"/>
      <c r="G25" s="152">
        <f xml:space="preserve"> (D24*D25) + (E24*E25) + (F24*F25)</f>
        <v>0</v>
      </c>
      <c r="H25" s="135">
        <f>G25*38</f>
        <v>0</v>
      </c>
    </row>
    <row r="26" spans="1:11" s="4" customFormat="1" x14ac:dyDescent="0.2">
      <c r="A26" s="31" t="s">
        <v>50</v>
      </c>
      <c r="B26" s="85"/>
      <c r="C26" s="60"/>
      <c r="D26" s="19"/>
      <c r="E26" s="19"/>
      <c r="F26" s="19"/>
      <c r="G26" s="37"/>
      <c r="H26" s="127"/>
    </row>
    <row r="27" spans="1:11" s="4" customFormat="1" x14ac:dyDescent="0.2">
      <c r="A27" s="33"/>
      <c r="B27" s="86"/>
      <c r="C27" s="60" t="s">
        <v>2</v>
      </c>
      <c r="D27" s="100"/>
      <c r="E27" s="100"/>
      <c r="F27" s="101"/>
      <c r="G27" s="37"/>
      <c r="H27" s="127"/>
    </row>
    <row r="28" spans="1:11" s="4" customFormat="1" x14ac:dyDescent="0.2">
      <c r="A28" s="33"/>
      <c r="B28" s="86"/>
      <c r="C28" s="60"/>
      <c r="D28" s="122"/>
      <c r="E28" s="123"/>
      <c r="F28" s="124"/>
      <c r="G28" s="37"/>
      <c r="H28" s="127"/>
    </row>
    <row r="29" spans="1:11" s="4" customFormat="1" x14ac:dyDescent="0.2">
      <c r="A29" s="121" t="s">
        <v>20</v>
      </c>
      <c r="B29" s="85"/>
      <c r="C29" s="60" t="s">
        <v>99</v>
      </c>
      <c r="D29" s="25"/>
      <c r="E29" s="25"/>
      <c r="F29" s="43"/>
      <c r="G29" s="152">
        <f>H27/38</f>
        <v>0</v>
      </c>
      <c r="H29" s="130">
        <f>(D27 * D29) + (E27 * E29) + (F27 * F29)</f>
        <v>0</v>
      </c>
    </row>
    <row r="30" spans="1:11" s="4" customFormat="1" x14ac:dyDescent="0.2">
      <c r="A30" s="102" t="s">
        <v>81</v>
      </c>
      <c r="B30" s="85"/>
      <c r="C30" s="19"/>
      <c r="D30" s="53"/>
      <c r="E30" s="125"/>
      <c r="F30" s="126"/>
      <c r="G30" s="152">
        <f>H30/38</f>
        <v>0</v>
      </c>
      <c r="H30" s="130">
        <f xml:space="preserve"> (E30*5)+(F30*5)</f>
        <v>0</v>
      </c>
    </row>
    <row r="31" spans="1:11" s="4" customFormat="1" x14ac:dyDescent="0.2">
      <c r="A31" s="33" t="s">
        <v>3</v>
      </c>
      <c r="B31" s="86" t="s">
        <v>100</v>
      </c>
      <c r="C31" s="50"/>
      <c r="D31" s="32"/>
      <c r="E31" s="32"/>
      <c r="F31" s="106"/>
      <c r="G31" s="42" t="e">
        <f t="shared" ref="G31:G39" si="0">H31/38</f>
        <v>#DIV/0!</v>
      </c>
      <c r="H31" s="130" t="e">
        <f>(D27/C31*D31)+(E27/C31*E31)+(F27/C31*F31)</f>
        <v>#DIV/0!</v>
      </c>
    </row>
    <row r="32" spans="1:11" s="136" customFormat="1" x14ac:dyDescent="0.2">
      <c r="A32" s="33"/>
      <c r="B32" s="137"/>
      <c r="C32" s="138"/>
      <c r="D32" s="139"/>
      <c r="E32" s="139"/>
      <c r="F32" s="139"/>
      <c r="G32" s="153"/>
      <c r="H32" s="144"/>
    </row>
    <row r="33" spans="1:9" s="4" customFormat="1" x14ac:dyDescent="0.2">
      <c r="A33" s="34" t="s">
        <v>97</v>
      </c>
      <c r="B33" s="137"/>
      <c r="C33" s="140"/>
      <c r="D33" s="141"/>
      <c r="E33" s="141"/>
      <c r="F33" s="141"/>
      <c r="G33" s="42">
        <f>H33/38</f>
        <v>0</v>
      </c>
      <c r="H33" s="155"/>
    </row>
    <row r="34" spans="1:9" s="4" customFormat="1" x14ac:dyDescent="0.2">
      <c r="A34" s="31" t="s">
        <v>14</v>
      </c>
      <c r="B34" s="38"/>
      <c r="D34" s="24"/>
      <c r="E34" s="24"/>
      <c r="G34" s="42">
        <f t="shared" si="0"/>
        <v>0</v>
      </c>
      <c r="H34" s="103"/>
    </row>
    <row r="35" spans="1:9" s="4" customFormat="1" x14ac:dyDescent="0.2">
      <c r="A35" s="34" t="s">
        <v>41</v>
      </c>
      <c r="B35" s="128"/>
      <c r="D35" s="24"/>
      <c r="E35" s="24"/>
      <c r="G35" s="42">
        <f t="shared" si="0"/>
        <v>0</v>
      </c>
      <c r="H35" s="103"/>
    </row>
    <row r="36" spans="1:9" s="4" customFormat="1" x14ac:dyDescent="0.2">
      <c r="A36" s="35" t="s">
        <v>42</v>
      </c>
      <c r="B36" s="129"/>
      <c r="D36" s="24"/>
      <c r="E36" s="24"/>
      <c r="G36" s="42">
        <f t="shared" si="0"/>
        <v>0</v>
      </c>
      <c r="H36" s="103"/>
    </row>
    <row r="37" spans="1:9" s="4" customFormat="1" x14ac:dyDescent="0.2">
      <c r="A37" s="145" t="s">
        <v>51</v>
      </c>
      <c r="B37" s="142"/>
      <c r="D37" s="24"/>
      <c r="E37" s="24"/>
      <c r="G37" s="42">
        <f>H37/38</f>
        <v>0</v>
      </c>
      <c r="H37" s="103"/>
    </row>
    <row r="38" spans="1:9" s="4" customFormat="1" x14ac:dyDescent="0.2">
      <c r="A38" s="145" t="s">
        <v>104</v>
      </c>
      <c r="B38" s="142" t="s">
        <v>103</v>
      </c>
      <c r="D38" s="24"/>
      <c r="E38" s="24"/>
      <c r="G38" s="42">
        <f>H38/38</f>
        <v>0</v>
      </c>
      <c r="H38" s="146"/>
    </row>
    <row r="39" spans="1:9" s="4" customFormat="1" ht="13.5" thickBot="1" x14ac:dyDescent="0.25">
      <c r="A39" s="39" t="s">
        <v>52</v>
      </c>
      <c r="B39" s="40"/>
      <c r="C39" s="26"/>
      <c r="D39" s="41"/>
      <c r="E39" s="41"/>
      <c r="F39" s="26"/>
      <c r="G39" s="154">
        <f t="shared" si="0"/>
        <v>0</v>
      </c>
      <c r="H39" s="131"/>
    </row>
    <row r="40" spans="1:9" s="4" customFormat="1" ht="13.5" thickBot="1" x14ac:dyDescent="0.25">
      <c r="A40" s="147"/>
      <c r="B40" s="148"/>
      <c r="C40" s="149"/>
      <c r="D40" s="41"/>
      <c r="E40" s="41"/>
      <c r="F40" s="41"/>
      <c r="G40" s="150"/>
      <c r="H40" s="143" t="e">
        <f>SUM(H25:H39)</f>
        <v>#DIV/0!</v>
      </c>
    </row>
    <row r="41" spans="1:9" s="4" customFormat="1" ht="16.5" customHeight="1" x14ac:dyDescent="0.2">
      <c r="C41" s="1"/>
      <c r="D41" s="159"/>
      <c r="E41" s="160"/>
      <c r="F41" s="160"/>
      <c r="G41" s="44"/>
      <c r="H41" s="44"/>
    </row>
    <row r="42" spans="1:9" s="4" customFormat="1" x14ac:dyDescent="0.2">
      <c r="C42" s="1"/>
      <c r="D42" s="27"/>
      <c r="E42" s="27"/>
      <c r="F42" s="27"/>
      <c r="H42" s="18"/>
    </row>
    <row r="43" spans="1:9" s="4" customFormat="1" x14ac:dyDescent="0.2">
      <c r="A43" s="28" t="s">
        <v>5</v>
      </c>
      <c r="B43" s="28"/>
      <c r="D43" s="24"/>
      <c r="E43" s="24"/>
      <c r="F43" s="24"/>
      <c r="G43" s="18"/>
      <c r="H43" s="24"/>
      <c r="I43" s="24"/>
    </row>
    <row r="44" spans="1:9" s="4" customFormat="1" x14ac:dyDescent="0.2">
      <c r="A44" s="29"/>
      <c r="B44" s="29"/>
      <c r="D44" s="24"/>
      <c r="E44" s="24"/>
      <c r="F44" s="24"/>
      <c r="G44" s="24"/>
      <c r="H44" s="24"/>
      <c r="I44" s="24"/>
    </row>
    <row r="45" spans="1:9" s="4" customFormat="1" x14ac:dyDescent="0.2">
      <c r="A45" s="4" t="s">
        <v>6</v>
      </c>
      <c r="D45" s="24"/>
      <c r="E45" s="24"/>
      <c r="F45" s="24"/>
      <c r="G45" s="24"/>
      <c r="H45" s="24"/>
      <c r="I45" s="24"/>
    </row>
    <row r="46" spans="1:9" s="4" customFormat="1" x14ac:dyDescent="0.2">
      <c r="A46" s="4" t="s">
        <v>7</v>
      </c>
      <c r="D46" s="24"/>
      <c r="E46" s="24"/>
      <c r="F46" s="24"/>
      <c r="G46" s="24"/>
      <c r="H46" s="24"/>
      <c r="I46" s="24"/>
    </row>
    <row r="47" spans="1:9" s="4" customFormat="1" x14ac:dyDescent="0.2"/>
    <row r="48" spans="1:9" s="4" customFormat="1" x14ac:dyDescent="0.2"/>
    <row r="49" spans="1:8" s="4" customFormat="1" ht="13.5" thickBot="1" x14ac:dyDescent="0.25">
      <c r="A49" s="30"/>
      <c r="B49" s="46"/>
      <c r="C49" s="47"/>
      <c r="D49" s="47"/>
      <c r="E49" s="47"/>
      <c r="F49" s="47"/>
      <c r="G49" s="47"/>
      <c r="H49" s="47"/>
    </row>
    <row r="50" spans="1:8" s="4" customFormat="1" ht="13.5" thickTop="1" x14ac:dyDescent="0.2">
      <c r="A50" s="4" t="s">
        <v>15</v>
      </c>
      <c r="B50" s="4" t="s">
        <v>9</v>
      </c>
      <c r="F50" s="4" t="s">
        <v>10</v>
      </c>
    </row>
    <row r="51" spans="1:8" s="4" customFormat="1" x14ac:dyDescent="0.2"/>
    <row r="52" spans="1:8" s="4" customFormat="1" x14ac:dyDescent="0.2">
      <c r="A52" s="4" t="s">
        <v>102</v>
      </c>
    </row>
    <row r="53" spans="1:8" s="4" customFormat="1" x14ac:dyDescent="0.2"/>
    <row r="54" spans="1:8" s="4" customFormat="1" x14ac:dyDescent="0.2"/>
    <row r="55" spans="1:8" s="4" customFormat="1" x14ac:dyDescent="0.2"/>
    <row r="56" spans="1:8" s="4" customFormat="1" x14ac:dyDescent="0.2"/>
    <row r="57" spans="1:8" s="4" customFormat="1" x14ac:dyDescent="0.2"/>
    <row r="58" spans="1:8" s="4" customFormat="1" x14ac:dyDescent="0.2"/>
    <row r="59" spans="1:8" s="4" customFormat="1" x14ac:dyDescent="0.2"/>
  </sheetData>
  <sheetProtection sheet="1" selectLockedCells="1"/>
  <mergeCells count="1">
    <mergeCell ref="D41:F41"/>
  </mergeCells>
  <phoneticPr fontId="2" type="noConversion"/>
  <hyperlinks>
    <hyperlink ref="A8" r:id="rId1" xr:uid="{F62A2D21-1CDA-C543-B16C-E3B615A66458}"/>
  </hyperlinks>
  <pageMargins left="0.74803149606299213" right="0.74803149606299213" top="0.98425196850393704" bottom="0.98425196850393704" header="0.51181102362204722" footer="0.51181102362204722"/>
  <pageSetup paperSize="9" scale="75" orientation="portrait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42"/>
  <sheetViews>
    <sheetView workbookViewId="0">
      <selection activeCell="G33" sqref="G33"/>
    </sheetView>
  </sheetViews>
  <sheetFormatPr defaultColWidth="8.85546875" defaultRowHeight="12.75" x14ac:dyDescent="0.2"/>
  <cols>
    <col min="1" max="1" width="51.85546875" customWidth="1"/>
    <col min="2" max="2" width="12.42578125" customWidth="1"/>
    <col min="3" max="6" width="8.85546875" customWidth="1"/>
    <col min="7" max="7" width="10.140625" customWidth="1"/>
  </cols>
  <sheetData>
    <row r="1" spans="1:256" ht="23.25" x14ac:dyDescent="0.35">
      <c r="A1" s="99" t="s">
        <v>80</v>
      </c>
    </row>
    <row r="2" spans="1:256" x14ac:dyDescent="0.2">
      <c r="A2" s="4" t="s">
        <v>57</v>
      </c>
      <c r="B2" s="4"/>
      <c r="C2" s="4"/>
      <c r="D2" s="4"/>
      <c r="E2" s="4"/>
      <c r="F2" s="4"/>
      <c r="G2" s="4"/>
      <c r="H2" s="4" t="s">
        <v>82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 t="s">
        <v>57</v>
      </c>
      <c r="CF2" s="4" t="s">
        <v>57</v>
      </c>
      <c r="CG2" s="4" t="s">
        <v>57</v>
      </c>
      <c r="CH2" s="4" t="s">
        <v>57</v>
      </c>
      <c r="CI2" s="4" t="s">
        <v>57</v>
      </c>
      <c r="CJ2" s="4" t="s">
        <v>57</v>
      </c>
      <c r="CK2" s="4" t="s">
        <v>57</v>
      </c>
      <c r="CL2" s="4" t="s">
        <v>57</v>
      </c>
      <c r="CM2" s="4" t="s">
        <v>57</v>
      </c>
      <c r="CN2" s="4" t="s">
        <v>57</v>
      </c>
      <c r="CO2" s="4" t="s">
        <v>57</v>
      </c>
      <c r="CP2" s="4" t="s">
        <v>57</v>
      </c>
      <c r="CQ2" s="4" t="s">
        <v>57</v>
      </c>
      <c r="CR2" s="4" t="s">
        <v>57</v>
      </c>
      <c r="CS2" s="4" t="s">
        <v>57</v>
      </c>
      <c r="CT2" s="4" t="s">
        <v>57</v>
      </c>
      <c r="CU2" s="4" t="s">
        <v>57</v>
      </c>
      <c r="CV2" s="4" t="s">
        <v>57</v>
      </c>
      <c r="CW2" s="4" t="s">
        <v>57</v>
      </c>
      <c r="CX2" s="4" t="s">
        <v>57</v>
      </c>
      <c r="CY2" s="4" t="s">
        <v>57</v>
      </c>
      <c r="CZ2" s="4" t="s">
        <v>57</v>
      </c>
      <c r="DA2" s="4" t="s">
        <v>57</v>
      </c>
      <c r="DB2" s="4" t="s">
        <v>57</v>
      </c>
      <c r="DC2" s="4" t="s">
        <v>57</v>
      </c>
      <c r="DD2" s="4" t="s">
        <v>57</v>
      </c>
      <c r="DE2" s="4" t="s">
        <v>57</v>
      </c>
      <c r="DF2" s="4" t="s">
        <v>57</v>
      </c>
      <c r="DG2" s="4" t="s">
        <v>57</v>
      </c>
      <c r="DH2" s="4" t="s">
        <v>57</v>
      </c>
      <c r="DI2" s="4" t="s">
        <v>57</v>
      </c>
      <c r="DJ2" s="4" t="s">
        <v>57</v>
      </c>
      <c r="DK2" s="4" t="s">
        <v>57</v>
      </c>
      <c r="DL2" s="4" t="s">
        <v>57</v>
      </c>
      <c r="DM2" s="4" t="s">
        <v>57</v>
      </c>
      <c r="DN2" s="4" t="s">
        <v>57</v>
      </c>
      <c r="DO2" s="4" t="s">
        <v>57</v>
      </c>
      <c r="DP2" s="4" t="s">
        <v>57</v>
      </c>
      <c r="DQ2" s="4" t="s">
        <v>57</v>
      </c>
      <c r="DR2" s="4" t="s">
        <v>57</v>
      </c>
      <c r="DS2" s="4" t="s">
        <v>57</v>
      </c>
      <c r="DT2" s="4" t="s">
        <v>57</v>
      </c>
      <c r="DU2" s="4" t="s">
        <v>57</v>
      </c>
      <c r="DV2" s="4" t="s">
        <v>57</v>
      </c>
      <c r="DW2" s="4" t="s">
        <v>57</v>
      </c>
      <c r="DX2" s="4" t="s">
        <v>57</v>
      </c>
      <c r="DY2" s="4" t="s">
        <v>57</v>
      </c>
      <c r="DZ2" s="4" t="s">
        <v>57</v>
      </c>
      <c r="EA2" s="4" t="s">
        <v>57</v>
      </c>
      <c r="EB2" s="4" t="s">
        <v>57</v>
      </c>
      <c r="EC2" s="4" t="s">
        <v>57</v>
      </c>
      <c r="ED2" s="4" t="s">
        <v>57</v>
      </c>
      <c r="EE2" s="4" t="s">
        <v>57</v>
      </c>
      <c r="EF2" s="4" t="s">
        <v>57</v>
      </c>
      <c r="EG2" s="4" t="s">
        <v>57</v>
      </c>
      <c r="EH2" s="4" t="s">
        <v>57</v>
      </c>
      <c r="EI2" s="4" t="s">
        <v>57</v>
      </c>
      <c r="EJ2" s="4" t="s">
        <v>57</v>
      </c>
      <c r="EK2" s="4" t="s">
        <v>57</v>
      </c>
      <c r="EL2" s="4" t="s">
        <v>57</v>
      </c>
      <c r="EM2" s="4" t="s">
        <v>57</v>
      </c>
      <c r="EN2" s="4" t="s">
        <v>57</v>
      </c>
      <c r="EO2" s="4" t="s">
        <v>57</v>
      </c>
      <c r="EP2" s="4" t="s">
        <v>57</v>
      </c>
      <c r="EQ2" s="4" t="s">
        <v>57</v>
      </c>
      <c r="ER2" s="4" t="s">
        <v>57</v>
      </c>
      <c r="ES2" s="4" t="s">
        <v>57</v>
      </c>
      <c r="ET2" s="4" t="s">
        <v>57</v>
      </c>
      <c r="EU2" s="4" t="s">
        <v>57</v>
      </c>
      <c r="EV2" s="4" t="s">
        <v>57</v>
      </c>
      <c r="EW2" s="4" t="s">
        <v>57</v>
      </c>
      <c r="EX2" s="4" t="s">
        <v>57</v>
      </c>
      <c r="EY2" s="4" t="s">
        <v>57</v>
      </c>
      <c r="EZ2" s="4" t="s">
        <v>57</v>
      </c>
      <c r="FA2" s="4" t="s">
        <v>57</v>
      </c>
      <c r="FB2" s="4" t="s">
        <v>57</v>
      </c>
      <c r="FC2" s="4" t="s">
        <v>57</v>
      </c>
      <c r="FD2" s="4" t="s">
        <v>57</v>
      </c>
      <c r="FE2" s="4" t="s">
        <v>57</v>
      </c>
      <c r="FF2" s="4" t="s">
        <v>57</v>
      </c>
      <c r="FG2" s="4" t="s">
        <v>57</v>
      </c>
      <c r="FH2" s="4" t="s">
        <v>57</v>
      </c>
      <c r="FI2" s="4" t="s">
        <v>57</v>
      </c>
      <c r="FJ2" s="4" t="s">
        <v>57</v>
      </c>
      <c r="FK2" s="4" t="s">
        <v>57</v>
      </c>
      <c r="FL2" s="4" t="s">
        <v>57</v>
      </c>
      <c r="FM2" s="4" t="s">
        <v>57</v>
      </c>
      <c r="FN2" s="4" t="s">
        <v>57</v>
      </c>
      <c r="FO2" s="4" t="s">
        <v>57</v>
      </c>
      <c r="FP2" s="4" t="s">
        <v>57</v>
      </c>
      <c r="FQ2" s="4" t="s">
        <v>57</v>
      </c>
      <c r="FR2" s="4" t="s">
        <v>57</v>
      </c>
      <c r="FS2" s="4" t="s">
        <v>57</v>
      </c>
      <c r="FT2" s="4" t="s">
        <v>57</v>
      </c>
      <c r="FU2" s="4" t="s">
        <v>57</v>
      </c>
      <c r="FV2" s="4" t="s">
        <v>57</v>
      </c>
      <c r="FW2" s="4" t="s">
        <v>57</v>
      </c>
      <c r="FX2" s="4" t="s">
        <v>57</v>
      </c>
      <c r="FY2" s="4" t="s">
        <v>57</v>
      </c>
      <c r="FZ2" s="4" t="s">
        <v>57</v>
      </c>
      <c r="GA2" s="4" t="s">
        <v>57</v>
      </c>
      <c r="GB2" s="4" t="s">
        <v>57</v>
      </c>
      <c r="GC2" s="4" t="s">
        <v>57</v>
      </c>
      <c r="GD2" s="4" t="s">
        <v>57</v>
      </c>
      <c r="GE2" s="4" t="s">
        <v>57</v>
      </c>
      <c r="GF2" s="4" t="s">
        <v>57</v>
      </c>
      <c r="GG2" s="4" t="s">
        <v>57</v>
      </c>
      <c r="GH2" s="4" t="s">
        <v>57</v>
      </c>
      <c r="GI2" s="4" t="s">
        <v>57</v>
      </c>
      <c r="GJ2" s="4" t="s">
        <v>57</v>
      </c>
      <c r="GK2" s="4" t="s">
        <v>57</v>
      </c>
      <c r="GL2" s="4" t="s">
        <v>57</v>
      </c>
      <c r="GM2" s="4" t="s">
        <v>57</v>
      </c>
      <c r="GN2" s="4" t="s">
        <v>57</v>
      </c>
      <c r="GO2" s="4" t="s">
        <v>57</v>
      </c>
      <c r="GP2" s="4" t="s">
        <v>57</v>
      </c>
      <c r="GQ2" s="4" t="s">
        <v>57</v>
      </c>
      <c r="GR2" s="4" t="s">
        <v>57</v>
      </c>
      <c r="GS2" s="4" t="s">
        <v>57</v>
      </c>
      <c r="GT2" s="4" t="s">
        <v>57</v>
      </c>
      <c r="GU2" s="4" t="s">
        <v>57</v>
      </c>
      <c r="GV2" s="4" t="s">
        <v>57</v>
      </c>
      <c r="GW2" s="4" t="s">
        <v>57</v>
      </c>
      <c r="GX2" s="4" t="s">
        <v>57</v>
      </c>
      <c r="GY2" s="4" t="s">
        <v>57</v>
      </c>
      <c r="GZ2" s="4" t="s">
        <v>57</v>
      </c>
      <c r="HA2" s="4" t="s">
        <v>57</v>
      </c>
      <c r="HB2" s="4" t="s">
        <v>57</v>
      </c>
      <c r="HC2" s="4" t="s">
        <v>57</v>
      </c>
      <c r="HD2" s="4" t="s">
        <v>57</v>
      </c>
      <c r="HE2" s="4" t="s">
        <v>57</v>
      </c>
      <c r="HF2" s="4" t="s">
        <v>57</v>
      </c>
      <c r="HG2" s="4" t="s">
        <v>57</v>
      </c>
      <c r="HH2" s="4" t="s">
        <v>57</v>
      </c>
      <c r="HI2" s="4" t="s">
        <v>57</v>
      </c>
      <c r="HJ2" s="4" t="s">
        <v>57</v>
      </c>
      <c r="HK2" s="4" t="s">
        <v>57</v>
      </c>
      <c r="HL2" s="4" t="s">
        <v>57</v>
      </c>
      <c r="HM2" s="4" t="s">
        <v>57</v>
      </c>
      <c r="HN2" s="4" t="s">
        <v>57</v>
      </c>
      <c r="HO2" s="4" t="s">
        <v>57</v>
      </c>
      <c r="HP2" s="4" t="s">
        <v>57</v>
      </c>
      <c r="HQ2" s="4" t="s">
        <v>57</v>
      </c>
      <c r="HR2" s="4" t="s">
        <v>57</v>
      </c>
      <c r="HS2" s="4" t="s">
        <v>57</v>
      </c>
      <c r="HT2" s="4" t="s">
        <v>57</v>
      </c>
      <c r="HU2" s="4" t="s">
        <v>57</v>
      </c>
      <c r="HV2" s="4" t="s">
        <v>57</v>
      </c>
      <c r="HW2" s="4" t="s">
        <v>57</v>
      </c>
      <c r="HX2" s="4" t="s">
        <v>57</v>
      </c>
      <c r="HY2" s="4" t="s">
        <v>57</v>
      </c>
      <c r="HZ2" s="4" t="s">
        <v>57</v>
      </c>
      <c r="IA2" s="4" t="s">
        <v>57</v>
      </c>
      <c r="IB2" s="4" t="s">
        <v>57</v>
      </c>
      <c r="IC2" s="4" t="s">
        <v>57</v>
      </c>
      <c r="ID2" s="4" t="s">
        <v>57</v>
      </c>
      <c r="IE2" s="4" t="s">
        <v>57</v>
      </c>
      <c r="IF2" s="4" t="s">
        <v>57</v>
      </c>
      <c r="IG2" s="4" t="s">
        <v>57</v>
      </c>
      <c r="IH2" s="4" t="s">
        <v>57</v>
      </c>
      <c r="II2" s="4" t="s">
        <v>57</v>
      </c>
      <c r="IJ2" s="4" t="s">
        <v>57</v>
      </c>
      <c r="IK2" s="4" t="s">
        <v>57</v>
      </c>
      <c r="IL2" s="4" t="s">
        <v>57</v>
      </c>
      <c r="IM2" s="4" t="s">
        <v>57</v>
      </c>
      <c r="IN2" s="4" t="s">
        <v>57</v>
      </c>
      <c r="IO2" s="4" t="s">
        <v>57</v>
      </c>
      <c r="IP2" s="4" t="s">
        <v>57</v>
      </c>
      <c r="IQ2" s="4" t="s">
        <v>57</v>
      </c>
      <c r="IR2" s="4" t="s">
        <v>57</v>
      </c>
      <c r="IS2" s="4" t="s">
        <v>57</v>
      </c>
      <c r="IT2" s="4" t="s">
        <v>57</v>
      </c>
      <c r="IU2" s="4" t="s">
        <v>57</v>
      </c>
      <c r="IV2" s="4" t="s">
        <v>57</v>
      </c>
    </row>
    <row r="3" spans="1:256" x14ac:dyDescent="0.2">
      <c r="A3" s="45" t="s">
        <v>69</v>
      </c>
      <c r="G3" s="4"/>
      <c r="H3" s="52">
        <f>Vuosityöaikalaskuri!D12</f>
        <v>1214</v>
      </c>
    </row>
    <row r="4" spans="1:256" ht="13.5" thickBot="1" x14ac:dyDescent="0.25">
      <c r="A4" s="38" t="s">
        <v>49</v>
      </c>
      <c r="G4" s="4"/>
    </row>
    <row r="5" spans="1:256" ht="13.5" thickBot="1" x14ac:dyDescent="0.25">
      <c r="H5" s="61">
        <f>Vuosityöaikalaskuri!H24</f>
        <v>0</v>
      </c>
    </row>
    <row r="6" spans="1:256" ht="13.5" thickBot="1" x14ac:dyDescent="0.25">
      <c r="A6" s="84" t="s">
        <v>50</v>
      </c>
      <c r="B6" s="85"/>
      <c r="C6" s="60"/>
      <c r="D6" s="23" t="s">
        <v>53</v>
      </c>
      <c r="E6" s="23" t="s">
        <v>54</v>
      </c>
      <c r="F6" s="23" t="s">
        <v>55</v>
      </c>
      <c r="G6" s="53"/>
      <c r="H6" s="62"/>
    </row>
    <row r="7" spans="1:256" ht="14.25" thickTop="1" thickBot="1" x14ac:dyDescent="0.25">
      <c r="A7" s="86" t="s">
        <v>20</v>
      </c>
      <c r="B7" s="86"/>
      <c r="C7" s="60" t="s">
        <v>2</v>
      </c>
      <c r="D7" s="56"/>
      <c r="E7" s="55"/>
      <c r="F7" s="105"/>
      <c r="G7" s="53"/>
      <c r="H7" s="108">
        <f>(D7*D8)+(E7*E8)+(F7*F8)</f>
        <v>0</v>
      </c>
    </row>
    <row r="8" spans="1:256" ht="14.25" thickTop="1" thickBot="1" x14ac:dyDescent="0.25">
      <c r="A8" s="86"/>
      <c r="B8" s="85"/>
      <c r="C8" s="60" t="s">
        <v>19</v>
      </c>
      <c r="D8" s="48"/>
      <c r="E8" s="48"/>
      <c r="F8" s="49"/>
      <c r="G8" s="112"/>
      <c r="H8" s="62"/>
    </row>
    <row r="9" spans="1:256" ht="13.5" thickBot="1" x14ac:dyDescent="0.25">
      <c r="A9" s="86" t="s">
        <v>81</v>
      </c>
      <c r="B9" s="85"/>
      <c r="C9" s="60"/>
      <c r="D9" s="104"/>
      <c r="E9" s="25"/>
      <c r="F9" s="43"/>
      <c r="G9" s="87"/>
      <c r="H9" s="107">
        <f xml:space="preserve"> (E9*5)+(F9*5)</f>
        <v>0</v>
      </c>
    </row>
    <row r="10" spans="1:256" ht="13.5" thickBot="1" x14ac:dyDescent="0.25">
      <c r="A10" s="86" t="s">
        <v>3</v>
      </c>
      <c r="B10" s="86" t="s">
        <v>56</v>
      </c>
      <c r="C10" s="50"/>
      <c r="D10" s="32"/>
      <c r="E10" s="32"/>
      <c r="F10" s="106"/>
      <c r="G10" s="53"/>
      <c r="H10" s="107" t="e">
        <f>(D7/C10*D10)+(E7/C10*E10)+(F7/C10*F10)</f>
        <v>#DIV/0!</v>
      </c>
    </row>
    <row r="11" spans="1:256" ht="13.5" thickBot="1" x14ac:dyDescent="0.25">
      <c r="A11" s="85" t="s">
        <v>14</v>
      </c>
      <c r="B11" s="86"/>
      <c r="C11" s="23"/>
      <c r="D11" s="53"/>
      <c r="E11" s="53"/>
      <c r="F11" s="53"/>
      <c r="G11" s="53"/>
      <c r="H11" s="62"/>
    </row>
    <row r="12" spans="1:256" ht="13.5" thickBot="1" x14ac:dyDescent="0.25">
      <c r="A12" s="86" t="s">
        <v>58</v>
      </c>
      <c r="B12" s="87"/>
      <c r="C12" s="87"/>
      <c r="D12" s="87"/>
      <c r="E12" s="87"/>
      <c r="F12" s="87"/>
      <c r="G12" s="63"/>
      <c r="H12" s="61">
        <f>SUM(G12:G24)</f>
        <v>0</v>
      </c>
    </row>
    <row r="13" spans="1:256" ht="15" x14ac:dyDescent="0.2">
      <c r="A13" s="88" t="s">
        <v>59</v>
      </c>
      <c r="B13" s="87"/>
      <c r="C13" s="87"/>
      <c r="D13" s="87"/>
      <c r="E13" s="87"/>
      <c r="F13" s="87"/>
      <c r="G13" s="51"/>
      <c r="H13" s="62"/>
    </row>
    <row r="14" spans="1:256" ht="15" x14ac:dyDescent="0.2">
      <c r="A14" s="88" t="s">
        <v>66</v>
      </c>
      <c r="B14" s="87"/>
      <c r="C14" s="87"/>
      <c r="D14" s="87"/>
      <c r="E14" s="87"/>
      <c r="F14" s="87"/>
      <c r="G14" s="51"/>
      <c r="H14" s="62"/>
    </row>
    <row r="15" spans="1:256" ht="15" x14ac:dyDescent="0.2">
      <c r="A15" s="88" t="s">
        <v>60</v>
      </c>
      <c r="B15" s="87"/>
      <c r="C15" s="87"/>
      <c r="D15" s="87"/>
      <c r="E15" s="87"/>
      <c r="F15" s="87"/>
      <c r="G15" s="51"/>
      <c r="H15" s="62"/>
    </row>
    <row r="16" spans="1:256" ht="15" x14ac:dyDescent="0.2">
      <c r="A16" s="88" t="s">
        <v>61</v>
      </c>
      <c r="B16" s="87"/>
      <c r="C16" s="87"/>
      <c r="D16" s="87"/>
      <c r="E16" s="87"/>
      <c r="F16" s="87"/>
      <c r="G16" s="51"/>
      <c r="H16" s="62"/>
    </row>
    <row r="17" spans="1:13" ht="15" x14ac:dyDescent="0.2">
      <c r="A17" s="88" t="s">
        <v>62</v>
      </c>
      <c r="B17" s="87"/>
      <c r="C17" s="87"/>
      <c r="D17" s="87"/>
      <c r="E17" s="87"/>
      <c r="F17" s="87"/>
      <c r="G17" s="51"/>
      <c r="H17" s="62"/>
      <c r="M17" s="54"/>
    </row>
    <row r="18" spans="1:13" ht="15" x14ac:dyDescent="0.2">
      <c r="A18" s="88" t="s">
        <v>63</v>
      </c>
      <c r="B18" s="87"/>
      <c r="C18" s="87"/>
      <c r="D18" s="87"/>
      <c r="E18" s="87"/>
      <c r="F18" s="87"/>
      <c r="G18" s="51"/>
      <c r="H18" s="62"/>
    </row>
    <row r="19" spans="1:13" ht="15" x14ac:dyDescent="0.2">
      <c r="A19" s="88" t="s">
        <v>64</v>
      </c>
      <c r="B19" s="87"/>
      <c r="C19" s="87"/>
      <c r="D19" s="89"/>
      <c r="E19" s="87"/>
      <c r="F19" s="87"/>
      <c r="G19" s="51"/>
      <c r="H19" s="62"/>
    </row>
    <row r="20" spans="1:13" ht="15" x14ac:dyDescent="0.2">
      <c r="A20" s="88" t="s">
        <v>65</v>
      </c>
      <c r="B20" s="87"/>
      <c r="C20" s="87"/>
      <c r="D20" s="89"/>
      <c r="E20" s="87"/>
      <c r="F20" s="87"/>
      <c r="G20" s="51"/>
      <c r="H20" s="62"/>
    </row>
    <row r="21" spans="1:13" ht="15" x14ac:dyDescent="0.2">
      <c r="A21" s="88" t="s">
        <v>67</v>
      </c>
      <c r="B21" s="87"/>
      <c r="C21" s="87"/>
      <c r="D21" s="89"/>
      <c r="E21" s="87"/>
      <c r="F21" s="87"/>
      <c r="G21" s="51"/>
      <c r="H21" s="62"/>
    </row>
    <row r="22" spans="1:13" ht="15" x14ac:dyDescent="0.2">
      <c r="A22" s="88" t="s">
        <v>68</v>
      </c>
      <c r="B22" s="87"/>
      <c r="C22" s="87"/>
      <c r="D22" s="89"/>
      <c r="E22" s="87"/>
      <c r="F22" s="87"/>
      <c r="G22" s="51"/>
      <c r="H22" s="62"/>
    </row>
    <row r="23" spans="1:13" ht="15" x14ac:dyDescent="0.2">
      <c r="A23" s="88" t="s">
        <v>76</v>
      </c>
      <c r="B23" s="57"/>
      <c r="C23" s="57"/>
      <c r="D23" s="58"/>
      <c r="E23" s="57"/>
      <c r="F23" s="87"/>
      <c r="G23" s="51"/>
      <c r="H23" s="62"/>
    </row>
    <row r="24" spans="1:13" ht="15" x14ac:dyDescent="0.2">
      <c r="A24" s="88" t="s">
        <v>76</v>
      </c>
      <c r="B24" s="57"/>
      <c r="C24" s="57"/>
      <c r="D24" s="58"/>
      <c r="E24" s="57"/>
      <c r="F24" s="87"/>
      <c r="G24" s="51"/>
      <c r="H24" s="62"/>
    </row>
    <row r="25" spans="1:13" ht="15.75" thickBot="1" x14ac:dyDescent="0.25">
      <c r="A25" s="90" t="s">
        <v>41</v>
      </c>
      <c r="B25" s="87"/>
      <c r="C25" s="87"/>
      <c r="D25" s="89"/>
      <c r="E25" s="87"/>
      <c r="F25" s="87"/>
      <c r="G25" s="64"/>
      <c r="H25" s="62"/>
    </row>
    <row r="26" spans="1:13" ht="15.75" thickBot="1" x14ac:dyDescent="0.25">
      <c r="A26" s="88" t="s">
        <v>72</v>
      </c>
      <c r="B26" s="87"/>
      <c r="C26" s="87"/>
      <c r="D26" s="89"/>
      <c r="E26" s="87"/>
      <c r="F26" s="87"/>
      <c r="G26" s="51"/>
      <c r="H26" s="61">
        <f>SUM(G26:G33)</f>
        <v>0</v>
      </c>
    </row>
    <row r="27" spans="1:13" ht="15" x14ac:dyDescent="0.2">
      <c r="A27" s="88" t="s">
        <v>61</v>
      </c>
      <c r="B27" s="87"/>
      <c r="C27" s="87"/>
      <c r="D27" s="89"/>
      <c r="E27" s="87"/>
      <c r="F27" s="87"/>
      <c r="G27" s="51"/>
      <c r="H27" s="62"/>
    </row>
    <row r="28" spans="1:13" ht="15" x14ac:dyDescent="0.2">
      <c r="A28" s="88" t="s">
        <v>77</v>
      </c>
      <c r="B28" s="87"/>
      <c r="C28" s="87"/>
      <c r="D28" s="89"/>
      <c r="E28" s="87"/>
      <c r="F28" s="87"/>
      <c r="G28" s="51"/>
      <c r="H28" s="62"/>
    </row>
    <row r="29" spans="1:13" ht="15" x14ac:dyDescent="0.2">
      <c r="A29" s="88" t="s">
        <v>73</v>
      </c>
      <c r="B29" s="87"/>
      <c r="C29" s="87"/>
      <c r="D29" s="87"/>
      <c r="E29" s="87"/>
      <c r="F29" s="87"/>
      <c r="G29" s="51"/>
      <c r="H29" s="62"/>
    </row>
    <row r="30" spans="1:13" ht="15" x14ac:dyDescent="0.2">
      <c r="A30" s="88" t="s">
        <v>74</v>
      </c>
      <c r="B30" s="87"/>
      <c r="C30" s="87"/>
      <c r="D30" s="87"/>
      <c r="E30" s="87"/>
      <c r="F30" s="87"/>
      <c r="G30" s="51"/>
      <c r="H30" s="62"/>
    </row>
    <row r="31" spans="1:13" ht="15" x14ac:dyDescent="0.2">
      <c r="A31" s="88" t="s">
        <v>75</v>
      </c>
      <c r="B31" s="87"/>
      <c r="C31" s="87"/>
      <c r="D31" s="87"/>
      <c r="E31" s="87"/>
      <c r="F31" s="87"/>
      <c r="G31" s="51"/>
      <c r="H31" s="62"/>
    </row>
    <row r="32" spans="1:13" ht="15" x14ac:dyDescent="0.2">
      <c r="A32" s="88" t="s">
        <v>76</v>
      </c>
      <c r="B32" s="57"/>
      <c r="C32" s="57"/>
      <c r="D32" s="57"/>
      <c r="E32" s="57"/>
      <c r="F32" s="87"/>
      <c r="G32" s="51"/>
      <c r="H32" s="62"/>
    </row>
    <row r="33" spans="1:8" ht="15" x14ac:dyDescent="0.2">
      <c r="A33" s="88" t="s">
        <v>76</v>
      </c>
      <c r="B33" s="57"/>
      <c r="C33" s="57"/>
      <c r="D33" s="57"/>
      <c r="E33" s="57"/>
      <c r="F33" s="87"/>
      <c r="G33" s="51"/>
      <c r="H33" s="62"/>
    </row>
    <row r="34" spans="1:8" ht="15.75" thickBot="1" x14ac:dyDescent="0.25">
      <c r="A34" s="91"/>
      <c r="B34" s="87"/>
      <c r="C34" s="87"/>
      <c r="D34" s="87"/>
      <c r="E34" s="87"/>
      <c r="F34" s="87"/>
      <c r="G34" s="87"/>
      <c r="H34" s="62"/>
    </row>
    <row r="35" spans="1:8" ht="13.5" thickBot="1" x14ac:dyDescent="0.25">
      <c r="A35" s="92" t="s">
        <v>42</v>
      </c>
      <c r="B35" s="87"/>
      <c r="C35" s="87"/>
      <c r="D35" s="87"/>
      <c r="E35" s="87"/>
      <c r="F35" s="87"/>
      <c r="G35" s="87"/>
      <c r="H35" s="109"/>
    </row>
    <row r="36" spans="1:8" ht="13.5" thickBot="1" x14ac:dyDescent="0.25">
      <c r="A36" s="92"/>
      <c r="B36" s="87"/>
      <c r="C36" s="87"/>
      <c r="D36" s="87"/>
      <c r="E36" s="87"/>
      <c r="F36" s="87"/>
      <c r="G36" s="87"/>
      <c r="H36" s="64"/>
    </row>
    <row r="37" spans="1:8" ht="13.5" thickBot="1" x14ac:dyDescent="0.25">
      <c r="A37" s="93" t="s">
        <v>51</v>
      </c>
      <c r="B37" s="87"/>
      <c r="C37" s="87"/>
      <c r="D37" s="87"/>
      <c r="E37" s="87"/>
      <c r="F37" s="87"/>
      <c r="G37" s="87"/>
      <c r="H37" s="109"/>
    </row>
    <row r="38" spans="1:8" ht="13.5" thickBot="1" x14ac:dyDescent="0.25">
      <c r="A38" s="93"/>
      <c r="B38" s="87"/>
      <c r="C38" s="87"/>
      <c r="D38" s="87"/>
      <c r="E38" s="87"/>
      <c r="F38" s="87"/>
      <c r="G38" s="87"/>
      <c r="H38" s="64"/>
    </row>
    <row r="39" spans="1:8" ht="13.5" thickBot="1" x14ac:dyDescent="0.25">
      <c r="A39" s="94" t="s">
        <v>52</v>
      </c>
      <c r="B39" s="57"/>
      <c r="C39" s="57"/>
      <c r="D39" s="57"/>
      <c r="E39" s="57"/>
      <c r="F39" s="87"/>
      <c r="G39" s="87"/>
      <c r="H39" s="110"/>
    </row>
    <row r="40" spans="1:8" ht="13.5" thickBot="1" x14ac:dyDescent="0.25">
      <c r="A40" s="94"/>
      <c r="B40" s="57"/>
      <c r="C40" s="57"/>
      <c r="D40" s="57"/>
      <c r="E40" s="57"/>
      <c r="F40" s="87"/>
      <c r="G40" s="87"/>
      <c r="H40" s="109"/>
    </row>
    <row r="41" spans="1:8" ht="13.5" thickBot="1" x14ac:dyDescent="0.25">
      <c r="A41" s="94"/>
      <c r="B41" s="57"/>
      <c r="C41" s="57"/>
      <c r="D41" s="57"/>
      <c r="E41" s="57"/>
      <c r="F41" s="87"/>
      <c r="G41" s="87"/>
      <c r="H41" s="111"/>
    </row>
    <row r="42" spans="1:8" x14ac:dyDescent="0.2">
      <c r="A42" s="12"/>
      <c r="B42" s="87"/>
      <c r="C42" s="87"/>
      <c r="D42" s="87"/>
      <c r="E42" s="87"/>
      <c r="F42" s="87"/>
      <c r="G42" s="87" t="s">
        <v>70</v>
      </c>
      <c r="H42" s="62" t="e">
        <f>SUM(H5:H39)</f>
        <v>#DIV/0!</v>
      </c>
    </row>
  </sheetData>
  <sheetProtection selectLockedCells="1"/>
  <pageMargins left="0.7" right="0.7" top="0.75" bottom="0.75" header="0.3" footer="0.3"/>
  <pageSetup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47"/>
  <sheetViews>
    <sheetView zoomScaleNormal="100" workbookViewId="0">
      <selection activeCell="B4" sqref="B4:N45"/>
    </sheetView>
  </sheetViews>
  <sheetFormatPr defaultColWidth="8.85546875" defaultRowHeight="12.75" x14ac:dyDescent="0.2"/>
  <cols>
    <col min="1" max="2" width="8.85546875" customWidth="1"/>
    <col min="3" max="3" width="10.42578125" customWidth="1"/>
    <col min="4" max="4" width="8.85546875" customWidth="1"/>
    <col min="5" max="5" width="22.42578125" customWidth="1"/>
    <col min="6" max="14" width="6.42578125" customWidth="1"/>
  </cols>
  <sheetData>
    <row r="1" spans="1:30" ht="30" customHeight="1" x14ac:dyDescent="0.35">
      <c r="A1" s="163" t="s">
        <v>71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30" ht="15" customHeight="1" x14ac:dyDescent="0.2">
      <c r="A2" s="4" t="s">
        <v>57</v>
      </c>
    </row>
    <row r="3" spans="1:30" ht="114.95" customHeight="1" x14ac:dyDescent="0.2">
      <c r="A3" s="87"/>
      <c r="B3" s="87"/>
      <c r="C3" s="87"/>
      <c r="D3" s="87"/>
      <c r="E3" s="19" t="s">
        <v>40</v>
      </c>
      <c r="F3" s="95" t="s">
        <v>36</v>
      </c>
      <c r="G3" s="95" t="s">
        <v>37</v>
      </c>
      <c r="H3" s="95" t="s">
        <v>20</v>
      </c>
      <c r="I3" s="95" t="s">
        <v>81</v>
      </c>
      <c r="J3" s="95" t="s">
        <v>41</v>
      </c>
      <c r="K3" s="95" t="s">
        <v>42</v>
      </c>
      <c r="L3" s="95" t="s">
        <v>14</v>
      </c>
      <c r="M3" s="95" t="s">
        <v>38</v>
      </c>
      <c r="N3" s="95" t="s">
        <v>39</v>
      </c>
      <c r="O3" s="11" t="s">
        <v>43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x14ac:dyDescent="0.2">
      <c r="A4" s="87"/>
      <c r="B4" s="96" t="s">
        <v>23</v>
      </c>
      <c r="C4" s="96" t="s">
        <v>24</v>
      </c>
      <c r="D4" s="96" t="s">
        <v>25</v>
      </c>
      <c r="E4" s="97"/>
      <c r="F4" s="98"/>
      <c r="G4" s="98"/>
      <c r="H4" s="98"/>
      <c r="I4" s="98"/>
      <c r="J4" s="98"/>
      <c r="K4" s="98"/>
      <c r="L4" s="98"/>
      <c r="M4" s="98"/>
      <c r="N4" s="98"/>
      <c r="O4" s="16"/>
    </row>
    <row r="5" spans="1:30" x14ac:dyDescent="0.2">
      <c r="A5" s="161" t="s">
        <v>26</v>
      </c>
      <c r="B5" s="51"/>
      <c r="C5" s="67">
        <v>1</v>
      </c>
      <c r="D5" s="67">
        <v>33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79">
        <f>SUM(F5:N5)</f>
        <v>0</v>
      </c>
    </row>
    <row r="6" spans="1:30" x14ac:dyDescent="0.2">
      <c r="A6" s="162"/>
      <c r="B6" s="51"/>
      <c r="C6" s="67">
        <v>2</v>
      </c>
      <c r="D6" s="67">
        <v>34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79">
        <f t="shared" ref="O6:O45" si="0">SUM(F6:N6)</f>
        <v>0</v>
      </c>
    </row>
    <row r="7" spans="1:30" x14ac:dyDescent="0.2">
      <c r="A7" s="162"/>
      <c r="B7" s="51"/>
      <c r="C7" s="67">
        <v>3</v>
      </c>
      <c r="D7" s="67">
        <v>35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79">
        <f t="shared" si="0"/>
        <v>0</v>
      </c>
    </row>
    <row r="8" spans="1:30" x14ac:dyDescent="0.2">
      <c r="A8" s="161" t="s">
        <v>27</v>
      </c>
      <c r="B8" s="51"/>
      <c r="C8" s="67">
        <v>4</v>
      </c>
      <c r="D8" s="67">
        <v>36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79">
        <f t="shared" si="0"/>
        <v>0</v>
      </c>
    </row>
    <row r="9" spans="1:30" x14ac:dyDescent="0.2">
      <c r="A9" s="162"/>
      <c r="B9" s="51"/>
      <c r="C9" s="67">
        <v>5</v>
      </c>
      <c r="D9" s="67">
        <v>37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79">
        <f t="shared" si="0"/>
        <v>0</v>
      </c>
    </row>
    <row r="10" spans="1:30" x14ac:dyDescent="0.2">
      <c r="A10" s="162"/>
      <c r="B10" s="51"/>
      <c r="C10" s="67">
        <v>6</v>
      </c>
      <c r="D10" s="67">
        <v>38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79">
        <f t="shared" si="0"/>
        <v>0</v>
      </c>
    </row>
    <row r="11" spans="1:30" x14ac:dyDescent="0.2">
      <c r="A11" s="162"/>
      <c r="B11" s="51"/>
      <c r="C11" s="67">
        <v>7</v>
      </c>
      <c r="D11" s="67">
        <v>39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79">
        <f t="shared" si="0"/>
        <v>0</v>
      </c>
    </row>
    <row r="12" spans="1:30" x14ac:dyDescent="0.2">
      <c r="A12" s="161" t="s">
        <v>28</v>
      </c>
      <c r="B12" s="51"/>
      <c r="C12" s="67">
        <v>8</v>
      </c>
      <c r="D12" s="67">
        <v>40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79">
        <f t="shared" si="0"/>
        <v>0</v>
      </c>
    </row>
    <row r="13" spans="1:30" x14ac:dyDescent="0.2">
      <c r="A13" s="162"/>
      <c r="B13" s="51"/>
      <c r="C13" s="67">
        <v>9</v>
      </c>
      <c r="D13" s="68">
        <v>41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79">
        <f t="shared" si="0"/>
        <v>0</v>
      </c>
    </row>
    <row r="14" spans="1:30" x14ac:dyDescent="0.2">
      <c r="A14" s="162"/>
      <c r="B14" s="69" t="s">
        <v>79</v>
      </c>
      <c r="C14" s="70"/>
      <c r="D14" s="71">
        <v>42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79">
        <f t="shared" si="0"/>
        <v>0</v>
      </c>
    </row>
    <row r="15" spans="1:30" x14ac:dyDescent="0.2">
      <c r="A15" s="162"/>
      <c r="B15" s="72"/>
      <c r="C15" s="73">
        <v>10</v>
      </c>
      <c r="D15" s="74">
        <v>43</v>
      </c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79">
        <f t="shared" si="0"/>
        <v>0</v>
      </c>
    </row>
    <row r="16" spans="1:30" x14ac:dyDescent="0.2">
      <c r="A16" s="162"/>
      <c r="B16" s="51"/>
      <c r="C16" s="67">
        <v>11</v>
      </c>
      <c r="D16" s="68">
        <v>44</v>
      </c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79">
        <f t="shared" si="0"/>
        <v>0</v>
      </c>
    </row>
    <row r="17" spans="1:15" x14ac:dyDescent="0.2">
      <c r="A17" s="161" t="s">
        <v>29</v>
      </c>
      <c r="B17" s="51"/>
      <c r="C17" s="67">
        <v>12</v>
      </c>
      <c r="D17" s="67">
        <v>45</v>
      </c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79">
        <f t="shared" si="0"/>
        <v>0</v>
      </c>
    </row>
    <row r="18" spans="1:15" x14ac:dyDescent="0.2">
      <c r="A18" s="162"/>
      <c r="B18" s="51"/>
      <c r="C18" s="67">
        <v>13</v>
      </c>
      <c r="D18" s="67">
        <v>46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79">
        <f t="shared" si="0"/>
        <v>0</v>
      </c>
    </row>
    <row r="19" spans="1:15" x14ac:dyDescent="0.2">
      <c r="A19" s="162"/>
      <c r="B19" s="51"/>
      <c r="C19" s="67">
        <v>14</v>
      </c>
      <c r="D19" s="67">
        <v>47</v>
      </c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79">
        <f t="shared" si="0"/>
        <v>0</v>
      </c>
    </row>
    <row r="20" spans="1:15" x14ac:dyDescent="0.2">
      <c r="A20" s="162"/>
      <c r="B20" s="51"/>
      <c r="C20" s="67">
        <v>15</v>
      </c>
      <c r="D20" s="67">
        <v>48</v>
      </c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79">
        <f t="shared" si="0"/>
        <v>0</v>
      </c>
    </row>
    <row r="21" spans="1:15" x14ac:dyDescent="0.2">
      <c r="A21" s="161" t="s">
        <v>30</v>
      </c>
      <c r="B21" s="51"/>
      <c r="C21" s="67">
        <v>16</v>
      </c>
      <c r="D21" s="67">
        <v>49</v>
      </c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79">
        <f t="shared" si="0"/>
        <v>0</v>
      </c>
    </row>
    <row r="22" spans="1:15" x14ac:dyDescent="0.2">
      <c r="A22" s="162"/>
      <c r="B22" s="51"/>
      <c r="C22" s="67">
        <v>17</v>
      </c>
      <c r="D22" s="67">
        <v>50</v>
      </c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79">
        <f t="shared" si="0"/>
        <v>0</v>
      </c>
    </row>
    <row r="23" spans="1:15" x14ac:dyDescent="0.2">
      <c r="A23" s="162"/>
      <c r="B23" s="51"/>
      <c r="C23" s="67">
        <v>18</v>
      </c>
      <c r="D23" s="67">
        <v>51</v>
      </c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79">
        <f t="shared" si="0"/>
        <v>0</v>
      </c>
    </row>
    <row r="24" spans="1:15" x14ac:dyDescent="0.2">
      <c r="A24" s="162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</row>
    <row r="25" spans="1:15" x14ac:dyDescent="0.2">
      <c r="A25" s="161" t="s">
        <v>31</v>
      </c>
      <c r="B25" s="51"/>
      <c r="C25" s="67">
        <v>19</v>
      </c>
      <c r="D25" s="67">
        <v>2</v>
      </c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79">
        <f t="shared" si="0"/>
        <v>0</v>
      </c>
    </row>
    <row r="26" spans="1:15" x14ac:dyDescent="0.2">
      <c r="A26" s="162"/>
      <c r="B26" s="51"/>
      <c r="C26" s="67">
        <v>20</v>
      </c>
      <c r="D26" s="67">
        <v>3</v>
      </c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79">
        <f t="shared" si="0"/>
        <v>0</v>
      </c>
    </row>
    <row r="27" spans="1:15" x14ac:dyDescent="0.2">
      <c r="A27" s="162"/>
      <c r="B27" s="51"/>
      <c r="C27" s="67">
        <v>21</v>
      </c>
      <c r="D27" s="67">
        <v>4</v>
      </c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79">
        <f t="shared" si="0"/>
        <v>0</v>
      </c>
    </row>
    <row r="28" spans="1:15" x14ac:dyDescent="0.2">
      <c r="A28" s="162"/>
      <c r="B28" s="51"/>
      <c r="C28" s="67">
        <v>22</v>
      </c>
      <c r="D28" s="67">
        <v>5</v>
      </c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79">
        <f t="shared" si="0"/>
        <v>0</v>
      </c>
    </row>
    <row r="29" spans="1:15" x14ac:dyDescent="0.2">
      <c r="A29" s="161" t="s">
        <v>32</v>
      </c>
      <c r="B29" s="65"/>
      <c r="C29" s="75">
        <v>23</v>
      </c>
      <c r="D29" s="75">
        <v>6</v>
      </c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79">
        <f t="shared" si="0"/>
        <v>0</v>
      </c>
    </row>
    <row r="30" spans="1:15" x14ac:dyDescent="0.2">
      <c r="A30" s="161"/>
      <c r="B30" s="51"/>
      <c r="C30" s="67">
        <v>24</v>
      </c>
      <c r="D30" s="67">
        <v>7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79">
        <f t="shared" si="0"/>
        <v>0</v>
      </c>
    </row>
    <row r="31" spans="1:15" x14ac:dyDescent="0.2">
      <c r="A31" s="161"/>
      <c r="B31" s="69" t="s">
        <v>78</v>
      </c>
      <c r="C31" s="76"/>
      <c r="D31" s="71">
        <v>8</v>
      </c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79">
        <f t="shared" si="0"/>
        <v>0</v>
      </c>
    </row>
    <row r="32" spans="1:15" x14ac:dyDescent="0.2">
      <c r="A32" s="161"/>
      <c r="B32" s="77"/>
      <c r="C32" s="66">
        <v>25</v>
      </c>
      <c r="D32" s="78">
        <v>9</v>
      </c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79">
        <f t="shared" si="0"/>
        <v>0</v>
      </c>
    </row>
    <row r="33" spans="1:15" x14ac:dyDescent="0.2">
      <c r="A33" s="161" t="s">
        <v>33</v>
      </c>
      <c r="B33" s="72"/>
      <c r="C33" s="73">
        <v>26</v>
      </c>
      <c r="D33" s="74">
        <v>10</v>
      </c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79">
        <f t="shared" si="0"/>
        <v>0</v>
      </c>
    </row>
    <row r="34" spans="1:15" x14ac:dyDescent="0.2">
      <c r="A34" s="161"/>
      <c r="B34" s="51"/>
      <c r="C34" s="67">
        <v>27</v>
      </c>
      <c r="D34" s="67">
        <v>11</v>
      </c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79">
        <f t="shared" si="0"/>
        <v>0</v>
      </c>
    </row>
    <row r="35" spans="1:15" x14ac:dyDescent="0.2">
      <c r="A35" s="161"/>
      <c r="B35" s="51"/>
      <c r="C35" s="67">
        <v>28</v>
      </c>
      <c r="D35" s="67">
        <v>12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79">
        <f t="shared" si="0"/>
        <v>0</v>
      </c>
    </row>
    <row r="36" spans="1:15" x14ac:dyDescent="0.2">
      <c r="A36" s="161"/>
      <c r="B36" s="51"/>
      <c r="C36" s="67">
        <v>29</v>
      </c>
      <c r="D36" s="67">
        <v>13</v>
      </c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79">
        <f t="shared" si="0"/>
        <v>0</v>
      </c>
    </row>
    <row r="37" spans="1:15" x14ac:dyDescent="0.2">
      <c r="A37" s="161" t="s">
        <v>34</v>
      </c>
      <c r="B37" s="51"/>
      <c r="C37" s="67">
        <v>30</v>
      </c>
      <c r="D37" s="67">
        <v>14</v>
      </c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79">
        <f t="shared" si="0"/>
        <v>0</v>
      </c>
    </row>
    <row r="38" spans="1:15" x14ac:dyDescent="0.2">
      <c r="A38" s="162"/>
      <c r="B38" s="51"/>
      <c r="C38" s="67">
        <v>31</v>
      </c>
      <c r="D38" s="67">
        <v>15</v>
      </c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79">
        <f t="shared" si="0"/>
        <v>0</v>
      </c>
    </row>
    <row r="39" spans="1:15" x14ac:dyDescent="0.2">
      <c r="A39" s="162"/>
      <c r="B39" s="51"/>
      <c r="C39" s="67">
        <v>32</v>
      </c>
      <c r="D39" s="67">
        <v>16</v>
      </c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79">
        <f t="shared" si="0"/>
        <v>0</v>
      </c>
    </row>
    <row r="40" spans="1:15" x14ac:dyDescent="0.2">
      <c r="A40" s="162"/>
      <c r="B40" s="51"/>
      <c r="C40" s="67">
        <v>33</v>
      </c>
      <c r="D40" s="67">
        <v>17</v>
      </c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79">
        <f t="shared" si="0"/>
        <v>0</v>
      </c>
    </row>
    <row r="41" spans="1:15" x14ac:dyDescent="0.2">
      <c r="A41" s="162"/>
      <c r="B41" s="51"/>
      <c r="C41" s="67">
        <v>34</v>
      </c>
      <c r="D41" s="67">
        <v>18</v>
      </c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79">
        <f t="shared" si="0"/>
        <v>0</v>
      </c>
    </row>
    <row r="42" spans="1:15" x14ac:dyDescent="0.2">
      <c r="A42" s="161" t="s">
        <v>35</v>
      </c>
      <c r="B42" s="51"/>
      <c r="C42" s="67">
        <v>35</v>
      </c>
      <c r="D42" s="67">
        <v>19</v>
      </c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79">
        <f t="shared" si="0"/>
        <v>0</v>
      </c>
    </row>
    <row r="43" spans="1:15" x14ac:dyDescent="0.2">
      <c r="A43" s="162"/>
      <c r="B43" s="51"/>
      <c r="C43" s="67">
        <v>36</v>
      </c>
      <c r="D43" s="67">
        <v>20</v>
      </c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79">
        <f t="shared" si="0"/>
        <v>0</v>
      </c>
    </row>
    <row r="44" spans="1:15" x14ac:dyDescent="0.2">
      <c r="A44" s="162"/>
      <c r="B44" s="51"/>
      <c r="C44" s="67">
        <v>37</v>
      </c>
      <c r="D44" s="67">
        <v>21</v>
      </c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79">
        <f t="shared" si="0"/>
        <v>0</v>
      </c>
    </row>
    <row r="45" spans="1:15" ht="13.5" thickBot="1" x14ac:dyDescent="0.25">
      <c r="A45" s="162"/>
      <c r="B45" s="59"/>
      <c r="C45" s="67">
        <v>38</v>
      </c>
      <c r="D45" s="67">
        <v>22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79">
        <f t="shared" si="0"/>
        <v>0</v>
      </c>
    </row>
    <row r="46" spans="1:15" ht="14.25" thickTop="1" thickBot="1" x14ac:dyDescent="0.25">
      <c r="M46" s="12" t="s">
        <v>18</v>
      </c>
      <c r="N46" s="52">
        <f>Vuosityöaikalaskuri!D20</f>
        <v>1146</v>
      </c>
      <c r="O46" s="80">
        <f ca="1">SUM(O5:O46)</f>
        <v>0</v>
      </c>
    </row>
    <row r="47" spans="1:15" ht="13.5" thickTop="1" x14ac:dyDescent="0.2"/>
  </sheetData>
  <sheetProtection sheet="1" selectLockedCells="1"/>
  <mergeCells count="11">
    <mergeCell ref="A42:A45"/>
    <mergeCell ref="A1:P1"/>
    <mergeCell ref="A5:A7"/>
    <mergeCell ref="A8:A11"/>
    <mergeCell ref="A12:A16"/>
    <mergeCell ref="A17:A20"/>
    <mergeCell ref="A21:A24"/>
    <mergeCell ref="A25:A28"/>
    <mergeCell ref="A29:A32"/>
    <mergeCell ref="A33:A36"/>
    <mergeCell ref="A37:A4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71" orientation="portrait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05CE9-DAE8-40F8-A03B-963C9A9257AC}">
  <dimension ref="A1:G49"/>
  <sheetViews>
    <sheetView topLeftCell="A26" workbookViewId="0">
      <selection activeCell="H47" sqref="H47"/>
    </sheetView>
  </sheetViews>
  <sheetFormatPr defaultColWidth="8.85546875" defaultRowHeight="12.75" x14ac:dyDescent="0.2"/>
  <cols>
    <col min="1" max="1" width="19.85546875" customWidth="1"/>
    <col min="4" max="4" width="10.42578125" customWidth="1"/>
  </cols>
  <sheetData>
    <row r="1" spans="1:6" x14ac:dyDescent="0.2">
      <c r="A1" t="s">
        <v>85</v>
      </c>
      <c r="B1" s="113" t="s">
        <v>86</v>
      </c>
      <c r="C1" s="113" t="s">
        <v>87</v>
      </c>
    </row>
    <row r="2" spans="1:6" x14ac:dyDescent="0.2">
      <c r="A2">
        <v>32</v>
      </c>
      <c r="B2" s="113"/>
      <c r="C2" s="113"/>
      <c r="D2" s="113"/>
      <c r="E2" s="113"/>
      <c r="F2" s="113"/>
    </row>
    <row r="3" spans="1:6" x14ac:dyDescent="0.2">
      <c r="A3">
        <v>33</v>
      </c>
      <c r="B3" s="113"/>
      <c r="C3" s="113"/>
    </row>
    <row r="4" spans="1:6" x14ac:dyDescent="0.2">
      <c r="A4">
        <v>34</v>
      </c>
      <c r="B4" s="113"/>
      <c r="C4" s="113"/>
    </row>
    <row r="5" spans="1:6" x14ac:dyDescent="0.2">
      <c r="A5">
        <v>35</v>
      </c>
      <c r="B5" s="113"/>
      <c r="C5" s="113"/>
    </row>
    <row r="6" spans="1:6" x14ac:dyDescent="0.2">
      <c r="A6">
        <v>36</v>
      </c>
      <c r="B6" s="113"/>
      <c r="C6" s="113"/>
    </row>
    <row r="7" spans="1:6" x14ac:dyDescent="0.2">
      <c r="A7">
        <v>37</v>
      </c>
      <c r="B7" s="113"/>
      <c r="C7" s="113"/>
    </row>
    <row r="8" spans="1:6" x14ac:dyDescent="0.2">
      <c r="A8">
        <v>38</v>
      </c>
      <c r="B8" s="113"/>
      <c r="C8" s="113"/>
    </row>
    <row r="9" spans="1:6" x14ac:dyDescent="0.2">
      <c r="A9">
        <v>39</v>
      </c>
      <c r="B9" s="113"/>
      <c r="C9" s="113"/>
    </row>
    <row r="10" spans="1:6" x14ac:dyDescent="0.2">
      <c r="A10">
        <v>40</v>
      </c>
      <c r="B10" s="113"/>
      <c r="C10" s="113"/>
    </row>
    <row r="11" spans="1:6" x14ac:dyDescent="0.2">
      <c r="A11">
        <v>41</v>
      </c>
      <c r="B11" s="113"/>
      <c r="C11" s="113"/>
    </row>
    <row r="12" spans="1:6" x14ac:dyDescent="0.2">
      <c r="A12">
        <v>42</v>
      </c>
      <c r="B12" s="113"/>
      <c r="C12" s="113"/>
    </row>
    <row r="13" spans="1:6" x14ac:dyDescent="0.2">
      <c r="A13">
        <v>43</v>
      </c>
      <c r="B13" s="113"/>
      <c r="C13" s="113"/>
    </row>
    <row r="14" spans="1:6" x14ac:dyDescent="0.2">
      <c r="A14">
        <v>44</v>
      </c>
      <c r="B14" s="113"/>
      <c r="C14" s="113"/>
    </row>
    <row r="15" spans="1:6" x14ac:dyDescent="0.2">
      <c r="A15">
        <v>45</v>
      </c>
      <c r="B15" s="113"/>
      <c r="C15" s="113"/>
    </row>
    <row r="16" spans="1:6" x14ac:dyDescent="0.2">
      <c r="A16">
        <v>46</v>
      </c>
      <c r="B16" s="113"/>
      <c r="C16" s="113"/>
    </row>
    <row r="17" spans="1:7" x14ac:dyDescent="0.2">
      <c r="A17">
        <v>47</v>
      </c>
      <c r="B17" s="113"/>
      <c r="C17" s="113"/>
    </row>
    <row r="18" spans="1:7" x14ac:dyDescent="0.2">
      <c r="A18">
        <v>48</v>
      </c>
      <c r="B18" s="113"/>
      <c r="C18" s="113"/>
    </row>
    <row r="19" spans="1:7" x14ac:dyDescent="0.2">
      <c r="A19">
        <v>49</v>
      </c>
      <c r="B19" s="113"/>
      <c r="C19" s="113"/>
    </row>
    <row r="20" spans="1:7" x14ac:dyDescent="0.2">
      <c r="A20">
        <v>50</v>
      </c>
      <c r="B20" s="113"/>
      <c r="C20" s="113"/>
    </row>
    <row r="21" spans="1:7" x14ac:dyDescent="0.2">
      <c r="A21">
        <v>51</v>
      </c>
      <c r="B21" s="113"/>
      <c r="C21" s="113"/>
      <c r="E21" t="s">
        <v>88</v>
      </c>
      <c r="G21" t="s">
        <v>43</v>
      </c>
    </row>
    <row r="22" spans="1:7" ht="15" x14ac:dyDescent="0.25">
      <c r="B22" s="113"/>
      <c r="C22" s="113"/>
      <c r="D22" s="114" t="s">
        <v>89</v>
      </c>
      <c r="E22" s="113">
        <f>SUM(B2:B21)</f>
        <v>0</v>
      </c>
      <c r="F22" s="113">
        <f>SUM(C2:C21)/60</f>
        <v>0</v>
      </c>
      <c r="G22" s="113">
        <f>SUM(E22:F22)</f>
        <v>0</v>
      </c>
    </row>
    <row r="23" spans="1:7" ht="15" x14ac:dyDescent="0.25">
      <c r="B23" s="113"/>
      <c r="C23" s="113"/>
      <c r="D23" s="114" t="s">
        <v>90</v>
      </c>
      <c r="E23" t="s">
        <v>91</v>
      </c>
      <c r="F23">
        <v>19</v>
      </c>
      <c r="G23" s="115">
        <f>G22/F23</f>
        <v>0</v>
      </c>
    </row>
    <row r="24" spans="1:7" x14ac:dyDescent="0.2">
      <c r="A24">
        <v>2</v>
      </c>
      <c r="B24" s="113"/>
      <c r="C24" s="113"/>
      <c r="D24" s="115"/>
    </row>
    <row r="25" spans="1:7" x14ac:dyDescent="0.2">
      <c r="A25">
        <v>3</v>
      </c>
      <c r="B25" s="113"/>
      <c r="C25" s="113"/>
      <c r="D25" s="115"/>
    </row>
    <row r="26" spans="1:7" x14ac:dyDescent="0.2">
      <c r="A26">
        <v>4</v>
      </c>
      <c r="B26" s="113"/>
      <c r="C26" s="113"/>
      <c r="D26" s="115"/>
    </row>
    <row r="27" spans="1:7" x14ac:dyDescent="0.2">
      <c r="A27">
        <v>5</v>
      </c>
      <c r="B27" s="113"/>
      <c r="C27" s="113"/>
      <c r="D27" s="115"/>
    </row>
    <row r="28" spans="1:7" x14ac:dyDescent="0.2">
      <c r="A28">
        <v>6</v>
      </c>
      <c r="B28" s="113"/>
      <c r="C28" s="113"/>
      <c r="D28" s="115"/>
    </row>
    <row r="29" spans="1:7" x14ac:dyDescent="0.2">
      <c r="A29">
        <v>7</v>
      </c>
      <c r="B29" s="113"/>
      <c r="C29" s="113"/>
      <c r="D29" s="115"/>
    </row>
    <row r="30" spans="1:7" x14ac:dyDescent="0.2">
      <c r="A30">
        <v>9</v>
      </c>
      <c r="B30" s="113"/>
      <c r="C30" s="113"/>
      <c r="D30" s="115"/>
    </row>
    <row r="31" spans="1:7" x14ac:dyDescent="0.2">
      <c r="A31">
        <v>10</v>
      </c>
      <c r="B31" s="113"/>
      <c r="C31" s="113"/>
      <c r="D31" s="115"/>
    </row>
    <row r="32" spans="1:7" x14ac:dyDescent="0.2">
      <c r="A32">
        <v>11</v>
      </c>
      <c r="B32" s="113"/>
      <c r="C32" s="113"/>
      <c r="D32" s="115"/>
    </row>
    <row r="33" spans="1:7" x14ac:dyDescent="0.2">
      <c r="A33">
        <v>12</v>
      </c>
      <c r="B33" s="113"/>
      <c r="C33" s="113"/>
      <c r="D33" s="115"/>
    </row>
    <row r="34" spans="1:7" x14ac:dyDescent="0.2">
      <c r="A34">
        <v>13</v>
      </c>
      <c r="B34" s="113"/>
      <c r="C34" s="113"/>
      <c r="D34" s="115"/>
    </row>
    <row r="35" spans="1:7" x14ac:dyDescent="0.2">
      <c r="A35">
        <v>14</v>
      </c>
      <c r="B35" s="113"/>
      <c r="C35" s="113"/>
      <c r="D35" s="115"/>
    </row>
    <row r="36" spans="1:7" x14ac:dyDescent="0.2">
      <c r="A36">
        <v>15</v>
      </c>
      <c r="B36" s="113"/>
      <c r="C36" s="113"/>
      <c r="D36" s="115"/>
    </row>
    <row r="37" spans="1:7" x14ac:dyDescent="0.2">
      <c r="A37">
        <v>16</v>
      </c>
      <c r="B37" s="113"/>
      <c r="C37" s="113"/>
      <c r="D37" s="115"/>
    </row>
    <row r="38" spans="1:7" x14ac:dyDescent="0.2">
      <c r="A38">
        <v>17</v>
      </c>
      <c r="B38" s="113"/>
      <c r="C38" s="113"/>
      <c r="D38" s="115"/>
    </row>
    <row r="39" spans="1:7" x14ac:dyDescent="0.2">
      <c r="A39">
        <v>18</v>
      </c>
      <c r="B39" s="113"/>
      <c r="C39" s="113"/>
      <c r="D39" s="115"/>
    </row>
    <row r="40" spans="1:7" x14ac:dyDescent="0.2">
      <c r="A40">
        <v>19</v>
      </c>
      <c r="B40" s="113"/>
      <c r="C40" s="113"/>
      <c r="D40" s="115"/>
    </row>
    <row r="41" spans="1:7" x14ac:dyDescent="0.2">
      <c r="A41">
        <v>20</v>
      </c>
      <c r="B41" s="113"/>
      <c r="C41" s="113"/>
      <c r="D41" s="115"/>
    </row>
    <row r="42" spans="1:7" x14ac:dyDescent="0.2">
      <c r="A42">
        <v>21</v>
      </c>
      <c r="B42" s="113"/>
      <c r="C42" s="113"/>
      <c r="D42" s="115"/>
    </row>
    <row r="43" spans="1:7" x14ac:dyDescent="0.2">
      <c r="A43">
        <v>22</v>
      </c>
      <c r="B43" s="113"/>
      <c r="C43" s="113"/>
      <c r="D43" s="115"/>
    </row>
    <row r="44" spans="1:7" x14ac:dyDescent="0.2">
      <c r="A44" s="116" t="s">
        <v>92</v>
      </c>
      <c r="B44" s="113">
        <v>50</v>
      </c>
      <c r="C44" s="113"/>
      <c r="E44" t="s">
        <v>88</v>
      </c>
      <c r="G44" t="s">
        <v>43</v>
      </c>
    </row>
    <row r="45" spans="1:7" ht="15" x14ac:dyDescent="0.25">
      <c r="B45" s="113"/>
      <c r="C45" s="113"/>
      <c r="D45" s="114" t="s">
        <v>89</v>
      </c>
      <c r="E45" s="113">
        <f>SUM(B24:B44)</f>
        <v>50</v>
      </c>
      <c r="F45" s="113">
        <f>SUM(C24:C44)/60</f>
        <v>0</v>
      </c>
      <c r="G45" s="113">
        <f>SUM(E45:F45)</f>
        <v>50</v>
      </c>
    </row>
    <row r="46" spans="1:7" ht="15" x14ac:dyDescent="0.25">
      <c r="B46" s="113"/>
      <c r="C46" s="113"/>
      <c r="D46" s="114" t="s">
        <v>90</v>
      </c>
      <c r="E46" t="s">
        <v>91</v>
      </c>
      <c r="F46">
        <v>20</v>
      </c>
      <c r="G46" s="115">
        <f>G45/F46</f>
        <v>2.5</v>
      </c>
    </row>
    <row r="47" spans="1:7" x14ac:dyDescent="0.2">
      <c r="B47" s="113"/>
      <c r="C47" s="113"/>
    </row>
    <row r="48" spans="1:7" ht="15" x14ac:dyDescent="0.25">
      <c r="A48" s="117" t="s">
        <v>93</v>
      </c>
      <c r="B48" s="118">
        <f>SUM(B2:B44)</f>
        <v>50</v>
      </c>
      <c r="C48" s="118">
        <f>SUM(C2:C44)/60</f>
        <v>0</v>
      </c>
      <c r="D48" s="118">
        <f>SUM(B48:C48)</f>
        <v>50</v>
      </c>
    </row>
    <row r="49" spans="1:4" ht="15" x14ac:dyDescent="0.25">
      <c r="A49" s="117" t="s">
        <v>90</v>
      </c>
      <c r="B49" s="118"/>
      <c r="C49" s="118"/>
      <c r="D49" s="119">
        <f>D48/38</f>
        <v>1.3157894736842106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7A8278855F1F4DA8FFE152971F5B1E" ma:contentTypeVersion="37" ma:contentTypeDescription="Create a new document." ma:contentTypeScope="" ma:versionID="b7cd504b4a99581eb89abd2d136ae3dd">
  <xsd:schema xmlns:xsd="http://www.w3.org/2001/XMLSchema" xmlns:xs="http://www.w3.org/2001/XMLSchema" xmlns:p="http://schemas.microsoft.com/office/2006/metadata/properties" xmlns:ns3="72d0a194-781a-4f37-8285-ea2cffda325e" xmlns:ns4="276177ad-b0d2-4772-a990-97127045f391" targetNamespace="http://schemas.microsoft.com/office/2006/metadata/properties" ma:root="true" ma:fieldsID="a9996db31790379ae1e689639c4a083c" ns3:_="" ns4:_="">
    <xsd:import namespace="72d0a194-781a-4f37-8285-ea2cffda325e"/>
    <xsd:import namespace="276177ad-b0d2-4772-a990-97127045f39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NotebookType" minOccurs="0"/>
                <xsd:element ref="ns4:FolderType" minOccurs="0"/>
                <xsd:element ref="ns4:Owner" minOccurs="0"/>
                <xsd:element ref="ns4:DefaultSectionNames" minOccurs="0"/>
                <xsd:element ref="ns4:Templates" minOccurs="0"/>
                <xsd:element ref="ns4:CultureName" minOccurs="0"/>
                <xsd:element ref="ns4:AppVersion" minOccurs="0"/>
                <xsd:element ref="ns4:TeamsChannelId" minOccurs="0"/>
                <xsd:element ref="ns4:Teachers" minOccurs="0"/>
                <xsd:element ref="ns4:Students" minOccurs="0"/>
                <xsd:element ref="ns4:Student_Group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Has_Teacher_Only_SectionGroup" minOccurs="0"/>
                <xsd:element ref="ns4:Is_Collaboration_Space_Locked" minOccurs="0"/>
                <xsd:element ref="ns4:IsNotebookLocked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ath_Settings" minOccurs="0"/>
                <xsd:element ref="ns4:Distribution_Groups" minOccurs="0"/>
                <xsd:element ref="ns4:LMS_Mapping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ystemTags" minOccurs="0"/>
                <xsd:element ref="ns4:MediaLengthInSecond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0a194-781a-4f37-8285-ea2cffda325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177ad-b0d2-4772-a990-97127045f3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NotebookType" ma:index="13" nillable="true" ma:displayName="Notebook Type" ma:internalName="NotebookType">
      <xsd:simpleType>
        <xsd:restriction base="dms:Text"/>
      </xsd:simpleType>
    </xsd:element>
    <xsd:element name="FolderType" ma:index="14" nillable="true" ma:displayName="Folder Type" ma:internalName="FolderType">
      <xsd:simpleType>
        <xsd:restriction base="dms:Text"/>
      </xsd:simpleType>
    </xsd:element>
    <xsd:element name="Owner" ma:index="15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6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7" nillable="true" ma:displayName="Templates" ma:internalName="Templates">
      <xsd:simpleType>
        <xsd:restriction base="dms:Note">
          <xsd:maxLength value="255"/>
        </xsd:restriction>
      </xsd:simpleType>
    </xsd:element>
    <xsd:element name="CultureName" ma:index="18" nillable="true" ma:displayName="Culture Name" ma:internalName="CultureName">
      <xsd:simpleType>
        <xsd:restriction base="dms:Text"/>
      </xsd:simpleType>
    </xsd:element>
    <xsd:element name="AppVersion" ma:index="19" nillable="true" ma:displayName="App Version" ma:internalName="AppVersion">
      <xsd:simpleType>
        <xsd:restriction base="dms:Text"/>
      </xsd:simpleType>
    </xsd:element>
    <xsd:element name="TeamsChannelId" ma:index="20" nillable="true" ma:displayName="Teams Channel Id" ma:internalName="TeamsChannelId">
      <xsd:simpleType>
        <xsd:restriction base="dms:Text"/>
      </xsd:simpleType>
    </xsd:element>
    <xsd:element name="Teachers" ma:index="21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2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23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24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5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6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7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8" nillable="true" ma:displayName="Is Collaboration Space Locked" ma:internalName="Is_Collaboration_Space_Locked">
      <xsd:simpleType>
        <xsd:restriction base="dms:Boolean"/>
      </xsd:simpleType>
    </xsd:element>
    <xsd:element name="IsNotebookLocked" ma:index="29" nillable="true" ma:displayName="Is Notebook Locked" ma:internalName="IsNotebookLocked">
      <xsd:simpleType>
        <xsd:restriction base="dms:Boolean"/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1" nillable="true" ma:displayName="Tags" ma:internalName="MediaServiceAutoTags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ath_Settings" ma:index="33" nillable="true" ma:displayName="Math Settings" ma:internalName="Math_Settings">
      <xsd:simpleType>
        <xsd:restriction base="dms:Text"/>
      </xsd:simpleType>
    </xsd:element>
    <xsd:element name="Distribution_Groups" ma:index="34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5" nillable="true" ma:displayName="LMS Mappings" ma:internalName="LMS_Mappings">
      <xsd:simpleType>
        <xsd:restriction base="dms:Note">
          <xsd:maxLength value="255"/>
        </xsd:restriction>
      </xsd:simpleType>
    </xsd:element>
    <xsd:element name="MediaServiceAutoKeyPoints" ma:index="3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38" nillable="true" ma:displayName="_activity" ma:hidden="true" ma:internalName="_activity">
      <xsd:simpleType>
        <xsd:restriction base="dms:Note"/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4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42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4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4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_Collaboration_Space_Locked xmlns="276177ad-b0d2-4772-a990-97127045f391" xsi:nil="true"/>
    <Math_Settings xmlns="276177ad-b0d2-4772-a990-97127045f391" xsi:nil="true"/>
    <Owner xmlns="276177ad-b0d2-4772-a990-97127045f391">
      <UserInfo>
        <DisplayName/>
        <AccountId xsi:nil="true"/>
        <AccountType/>
      </UserInfo>
    </Owner>
    <Distribution_Groups xmlns="276177ad-b0d2-4772-a990-97127045f391" xsi:nil="true"/>
    <Invited_Students xmlns="276177ad-b0d2-4772-a990-97127045f391" xsi:nil="true"/>
    <LMS_Mappings xmlns="276177ad-b0d2-4772-a990-97127045f391" xsi:nil="true"/>
    <Templates xmlns="276177ad-b0d2-4772-a990-97127045f391" xsi:nil="true"/>
    <Self_Registration_Enabled xmlns="276177ad-b0d2-4772-a990-97127045f391" xsi:nil="true"/>
    <Teachers xmlns="276177ad-b0d2-4772-a990-97127045f391">
      <UserInfo>
        <DisplayName/>
        <AccountId xsi:nil="true"/>
        <AccountType/>
      </UserInfo>
    </Teachers>
    <Students xmlns="276177ad-b0d2-4772-a990-97127045f391">
      <UserInfo>
        <DisplayName/>
        <AccountId xsi:nil="true"/>
        <AccountType/>
      </UserInfo>
    </Students>
    <Student_Groups xmlns="276177ad-b0d2-4772-a990-97127045f391">
      <UserInfo>
        <DisplayName/>
        <AccountId xsi:nil="true"/>
        <AccountType/>
      </UserInfo>
    </Student_Groups>
    <Invited_Teachers xmlns="276177ad-b0d2-4772-a990-97127045f391" xsi:nil="true"/>
    <IsNotebookLocked xmlns="276177ad-b0d2-4772-a990-97127045f391" xsi:nil="true"/>
    <_activity xmlns="276177ad-b0d2-4772-a990-97127045f391" xsi:nil="true"/>
    <CultureName xmlns="276177ad-b0d2-4772-a990-97127045f391" xsi:nil="true"/>
    <AppVersion xmlns="276177ad-b0d2-4772-a990-97127045f391" xsi:nil="true"/>
    <TeamsChannelId xmlns="276177ad-b0d2-4772-a990-97127045f391" xsi:nil="true"/>
    <DefaultSectionNames xmlns="276177ad-b0d2-4772-a990-97127045f391" xsi:nil="true"/>
    <Has_Teacher_Only_SectionGroup xmlns="276177ad-b0d2-4772-a990-97127045f391" xsi:nil="true"/>
    <NotebookType xmlns="276177ad-b0d2-4772-a990-97127045f391" xsi:nil="true"/>
    <FolderType xmlns="276177ad-b0d2-4772-a990-97127045f391" xsi:nil="true"/>
  </documentManagement>
</p:properties>
</file>

<file path=customXml/itemProps1.xml><?xml version="1.0" encoding="utf-8"?>
<ds:datastoreItem xmlns:ds="http://schemas.openxmlformats.org/officeDocument/2006/customXml" ds:itemID="{0B42ABC0-FBCB-4E4A-B7D9-FCB75609E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d0a194-781a-4f37-8285-ea2cffda325e"/>
    <ds:schemaRef ds:uri="276177ad-b0d2-4772-a990-97127045f3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BB5CA6-EBB9-4D67-A74D-3D870309C5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999C62-2280-481F-B45F-341366BB533C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276177ad-b0d2-4772-a990-97127045f391"/>
    <ds:schemaRef ds:uri="72d0a194-781a-4f37-8285-ea2cffda32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Vuosityöaikalaskuri</vt:lpstr>
      <vt:lpstr>Tehtävittäin</vt:lpstr>
      <vt:lpstr>Viikoittain</vt:lpstr>
      <vt:lpstr>Toteutuneet</vt:lpstr>
    </vt:vector>
  </TitlesOfParts>
  <Company>Tietojärjestelmäpalvelut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pmniemi</dc:creator>
  <cp:lastModifiedBy>Petri Niemi</cp:lastModifiedBy>
  <cp:lastPrinted>2017-12-12T12:38:08Z</cp:lastPrinted>
  <dcterms:created xsi:type="dcterms:W3CDTF">2009-09-02T06:11:11Z</dcterms:created>
  <dcterms:modified xsi:type="dcterms:W3CDTF">2026-08-06T08:48:36Z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0x010100567A8278855F1F4DA8FFE152971F5B1E</vt:lpwstr>
  </property>
</Properties>
</file>