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petriniemi/Downloads/"/>
    </mc:Choice>
  </mc:AlternateContent>
  <xr:revisionPtr revIDLastSave="0" documentId="13_ncr:1_{7271CE8F-FCAF-CA4B-9508-59F3A41D33FB}" xr6:coauthVersionLast="47" xr6:coauthVersionMax="47" xr10:uidLastSave="{00000000-0000-0000-0000-000000000000}"/>
  <bookViews>
    <workbookView xWindow="0" yWindow="460" windowWidth="28800" windowHeight="15940" xr2:uid="{00000000-000D-0000-FFFF-FFFF00000000}"/>
  </bookViews>
  <sheets>
    <sheet name="Vuosityöaikalaskuri" sheetId="3" r:id="rId1"/>
    <sheet name="Tehtävittäin" sheetId="4" r:id="rId2"/>
    <sheet name="Vuosikello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" l="1"/>
  <c r="G29" i="3"/>
  <c r="G30" i="3"/>
  <c r="G31" i="3"/>
  <c r="G32" i="3"/>
  <c r="G33" i="3"/>
  <c r="G34" i="3"/>
  <c r="H35" i="3"/>
  <c r="H10" i="4"/>
  <c r="H7" i="4"/>
  <c r="H9" i="4"/>
  <c r="H28" i="3"/>
  <c r="H26" i="3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H26" i="4"/>
  <c r="H12" i="4"/>
  <c r="H24" i="3"/>
  <c r="H5" i="4" s="1"/>
  <c r="H42" i="4" s="1"/>
  <c r="H29" i="3"/>
  <c r="H11" i="3"/>
  <c r="D12" i="3"/>
  <c r="D14" i="3" s="1"/>
  <c r="H9" i="3"/>
  <c r="H10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5" i="2"/>
  <c r="G26" i="3" l="1"/>
  <c r="H3" i="4"/>
  <c r="D13" i="3"/>
  <c r="D20" i="3"/>
  <c r="D21" i="3" l="1"/>
  <c r="D22" i="3" s="1"/>
  <c r="N46" i="2"/>
  <c r="O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pmniemi</author>
    <author>Niemi Petri</author>
    <author>Microsoft Office User</author>
    <author>Petri Niemi</author>
  </authors>
  <commentList>
    <comment ref="D9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Merkitty luku 7, jos Itsenäisyyspäivää vietetään arkipäivänä lukuvuoden aikana.  </t>
        </r>
      </text>
    </comment>
    <comment ref="D10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Merkitty luku 7, jos loppiaista vietetään arkipäivänä lukuvuoden aikana.</t>
        </r>
      </text>
    </comment>
    <comment ref="D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Merkitty luku 7, jos vappua vietetään arkipäivänä lukuvuoden aikana.</t>
        </r>
      </text>
    </comment>
    <comment ref="B13" authorId="2" shapeId="0" xr:uid="{3861C51C-64D9-8048-BD31-1688B5626E4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Perusopetuslaki 23 </t>
        </r>
        <r>
          <rPr>
            <sz val="10"/>
            <color rgb="FF000000"/>
            <rFont val="Tahoma"/>
            <family val="2"/>
          </rPr>
          <t>§</t>
        </r>
      </text>
    </comment>
    <comment ref="D18" authorId="3" shapeId="0" xr:uid="{00000000-0006-0000-0000-000004000000}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</t>
        </r>
      </text>
    </comment>
    <comment ref="D19" authorId="0" shapeId="0" xr:uid="{00000000-0006-0000-0000-000005000000}">
      <text>
        <r>
          <rPr>
            <sz val="8"/>
            <color rgb="FF000000"/>
            <rFont val="Tahoma"/>
            <family val="2"/>
          </rPr>
          <t xml:space="preserve">Varsinainen haku, jälkiohjaus ja yhteenveto
</t>
        </r>
      </text>
    </comment>
    <comment ref="A24" authorId="0" shapeId="0" xr:uid="{00000000-0006-0000-0000-000006000000}">
      <text>
        <r>
          <rPr>
            <sz val="8"/>
            <color rgb="FF000000"/>
            <rFont val="Tahoma"/>
            <family val="2"/>
          </rPr>
          <t xml:space="preserve">OVTES 2017 osio B 13 </t>
        </r>
        <r>
          <rPr>
            <sz val="8"/>
            <color rgb="FF000000"/>
            <rFont val="Tahoma"/>
            <family val="2"/>
          </rPr>
          <t>§</t>
        </r>
        <r>
          <rPr>
            <sz val="8"/>
            <color rgb="FF000000"/>
            <rFont val="Tahoma"/>
            <family val="2"/>
          </rPr>
          <t>, 2. mom: max. 500 tuntia lukuvuodessa.</t>
        </r>
      </text>
    </comment>
    <comment ref="G24" authorId="3" shapeId="0" xr:uid="{00000000-0006-0000-0000-000007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Vuosiviikkotunnit.
</t>
        </r>
        <r>
          <rPr>
            <sz val="9"/>
            <color rgb="FF000000"/>
            <rFont val="Tahoma"/>
            <family val="2"/>
          </rPr>
          <t>Wilma &gt; Lomakkeet &gt; Opettajatietolomake &gt;Työmäärätiedot, opetettavat aineet</t>
        </r>
      </text>
    </comment>
    <comment ref="A26" authorId="0" shapeId="0" xr:uid="{00000000-0006-0000-0000-000008000000}">
      <text>
        <r>
          <rPr>
            <sz val="8"/>
            <color rgb="FF000000"/>
            <rFont val="Tahoma"/>
            <family val="2"/>
          </rPr>
          <t>Perusopetuksen opetussuunnitelman perusteet 2014: opintoihin, elämäntilanteeseen ja koulutus- ja ammatinvalintaan liittyvät kysymykset</t>
        </r>
        <r>
          <rPr>
            <sz val="10"/>
            <color rgb="FF000000"/>
            <rFont val="Tahoma"/>
            <family val="2"/>
          </rPr>
          <t xml:space="preserve"> </t>
        </r>
      </text>
    </comment>
    <comment ref="D26" authorId="0" shapeId="0" xr:uid="{00000000-0006-0000-0000-000009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ohjattavien oppilaiden kokonaismäärä</t>
        </r>
      </text>
    </comment>
    <comment ref="E26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ohjattavien oppilaiden kokonaismäärä</t>
        </r>
      </text>
    </comment>
    <comment ref="F26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ohjattavien oppilaiden kokonaismäärä</t>
        </r>
      </text>
    </comment>
    <comment ref="D27" authorId="0" shapeId="0" xr:uid="{00000000-0006-0000-0000-00000C000000}">
      <text>
        <r>
          <rPr>
            <b/>
            <sz val="10"/>
            <color rgb="FF000000"/>
            <rFont val="Tahoma"/>
            <family val="2"/>
          </rPr>
          <t>pmniemi: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E27" authorId="0" shapeId="0" xr:uid="{00000000-0006-0000-0000-00000D000000}">
      <text>
        <r>
          <rPr>
            <b/>
            <sz val="10"/>
            <color rgb="FF000000"/>
            <rFont val="Tahoma"/>
            <family val="2"/>
          </rPr>
          <t>pmniemi: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F27" authorId="0" shapeId="0" xr:uid="{00000000-0006-0000-0000-00000E000000}">
      <text>
        <r>
          <rPr>
            <b/>
            <sz val="10"/>
            <color rgb="FF000000"/>
            <rFont val="Tahoma"/>
            <family val="2"/>
          </rPr>
          <t>pmniemi: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A28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 xml:space="preserve">Niemi Petri: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Tehostetussa henkilökohtaisessa oppilaanohjauksessa oppilaalle annetaan henkilökohtaista ja muuta oppilaanohjausta sekä laaditaan henkilökohtainen jatko-opintosuunnitelma (Perusopetuslaki 11 a </t>
        </r>
        <r>
          <rPr>
            <sz val="10"/>
            <color rgb="FF000000"/>
            <rFont val="Arial"/>
            <family val="2"/>
          </rPr>
          <t>§</t>
        </r>
        <r>
          <rPr>
            <sz val="10"/>
            <color rgb="FF000000"/>
            <rFont val="Arial"/>
            <family val="2"/>
          </rPr>
          <t xml:space="preserve">).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Tehostetun ja erityisen tuen oppilaiden lisäksi joukkoon voi kuulua muita oppilaita. Tuen tarpeen arviointi voidaan toimeenpanna moniammatillisesti ja siinä voidaan käyttää esim. seuraavia kriteereitä: sosiaalisten syyt, ulkoinen konflikti, vieraskielisyys, perhetausta, kiusaaminen, poissaolot, sosiaalinen toimintakyky, mukautumiskyky (kyky selviytyä vastoinkäymisestä), oppimisen ongelmat, vamma, sairaus, motivaatiopula,  ajattelun kehittymättömyys (syy - seuraus), epävarmuus, perfektionismi, tiedon hyödyntämisen ongelmat, epäjohdonmukaisuus, valinnan teon vaikeus tai oppilaan oma kokemus ohjauksen tarpeesta.</t>
        </r>
      </text>
    </comment>
    <comment ref="E28" authorId="0" shapeId="0" xr:uid="{00000000-0006-0000-0000-000010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oppilaiden määrä. Tehostetun oppilaanohjauksen piiriin kuuluvien oppilaiden ohjaamiseen varataan kahdeksannella luokalla yleisen tuen lisäksi 5 h. </t>
        </r>
      </text>
    </comment>
    <comment ref="F28" authorId="0" shapeId="0" xr:uid="{00000000-0006-0000-0000-000011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oppilaiden määrä. Tehostetun oppilaanohjauksen piiriin kuuluvien oppilaiden ohjaamiseen varataan kahdeksannella luokalla yleisen tuen lisäksi 5 h. </t>
        </r>
      </text>
    </comment>
    <comment ref="A29" authorId="3" shapeId="0" xr:uid="{00000000-0006-0000-0000-000012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Perusopetuksen opetussuunnitelman perusteet 2014: oppilas oppii ryhmässä
</t>
        </r>
        <r>
          <rPr>
            <sz val="9"/>
            <color rgb="FF000000"/>
            <rFont val="Tahoma"/>
            <family val="2"/>
          </rPr>
          <t xml:space="preserve">käsittelemään kaikille yhteisiä tai kunkin ryhmään osallistuvan oppilaan henkilökohtaisia, muiden
</t>
        </r>
        <r>
          <rPr>
            <sz val="9"/>
            <color rgb="FF000000"/>
            <rFont val="Tahoma"/>
            <family val="2"/>
          </rPr>
          <t>oppilaiden kanssa jaettavissa olevia ohjauksellisia kysymyksiä</t>
        </r>
      </text>
    </comment>
    <comment ref="C29" authorId="3" shapeId="0" xr:uid="{00000000-0006-0000-0000-000013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Lisää tähän pienryhmäohjaukseen osallistuvien oppilaiden määrä.</t>
        </r>
      </text>
    </comment>
    <comment ref="D29" authorId="3" shapeId="0" xr:uid="{00000000-0006-0000-0000-000014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Merkitse paljonko varataan aikaa pienryhmäohjaukseen tunteina.</t>
        </r>
      </text>
    </comment>
    <comment ref="E29" authorId="3" shapeId="0" xr:uid="{00000000-0006-0000-0000-000015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Merkitse paljonko varataan aikaa pienryhmäohjaukseen tunteina.</t>
        </r>
      </text>
    </comment>
    <comment ref="F29" authorId="3" shapeId="0" xr:uid="{00000000-0006-0000-0000-000016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Merkitse paljonko varataan aikaa pienryhmäohjaukseen tunteina.</t>
        </r>
      </text>
    </comment>
    <comment ref="A30" authorId="1" shapeId="0" xr:uid="{00000000-0006-0000-0000-000017000000}">
      <text>
        <r>
          <rPr>
            <sz val="8"/>
            <color rgb="FF000000"/>
            <rFont val="Tahoma"/>
            <family val="2"/>
          </rPr>
          <t xml:space="preserve">Oppitunniton työpäivä (pe), rehtorin määräämä YS-aika ja alla eritelty työ: 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Esim.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-</t>
        </r>
        <r>
          <rPr>
            <sz val="8"/>
            <color rgb="FF000000"/>
            <rFont val="Tahoma"/>
            <family val="2"/>
          </rPr>
          <t xml:space="preserve"> yhteistyö luokanvalvojien ja aineenopettajien kanssa 
</t>
        </r>
        <r>
          <rPr>
            <sz val="8"/>
            <color rgb="FF000000"/>
            <rFont val="Tahoma"/>
            <family val="2"/>
          </rPr>
          <t xml:space="preserve">- kodin ja koulun välinen yhteistyö kasvuun ja urasuunnitteluun liittyvissä asioissa
</t>
        </r>
        <r>
          <rPr>
            <sz val="8"/>
            <color rgb="FF000000"/>
            <rFont val="Tahoma"/>
            <family val="2"/>
          </rPr>
          <t>- vanhempainillat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-</t>
        </r>
        <r>
          <rPr>
            <sz val="8"/>
            <color rgb="FF000000"/>
            <rFont val="Tahoma"/>
            <family val="2"/>
          </rPr>
          <t xml:space="preserve"> yritysvierailut
</t>
        </r>
        <r>
          <rPr>
            <sz val="8"/>
            <color rgb="FF000000"/>
            <rFont val="Tahoma"/>
            <family val="2"/>
          </rPr>
          <t xml:space="preserve">- oppilashuoltotyö
</t>
        </r>
        <r>
          <rPr>
            <sz val="8"/>
            <color rgb="FF000000"/>
            <rFont val="Tahoma"/>
            <family val="2"/>
          </rPr>
          <t xml:space="preserve">- opettajakokoukset
</t>
        </r>
        <r>
          <rPr>
            <sz val="8"/>
            <color rgb="FF000000"/>
            <rFont val="Tahoma"/>
            <family val="2"/>
          </rPr>
          <t xml:space="preserve">- jatkokoulutukseen tutustuminen
</t>
        </r>
        <r>
          <rPr>
            <sz val="8"/>
            <color rgb="FF000000"/>
            <rFont val="Tahoma"/>
            <family val="2"/>
          </rPr>
          <t xml:space="preserve">- TET-paikoilla vierailu
</t>
        </r>
        <r>
          <rPr>
            <sz val="8"/>
            <color rgb="FF000000"/>
            <rFont val="Tahoma"/>
            <family val="2"/>
          </rPr>
          <t xml:space="preserve">- nivelvaiheyhteistyö (alakoulut ja 2. aste, yläkoulusta toiseen muuttavat)
</t>
        </r>
        <r>
          <rPr>
            <sz val="8"/>
            <color rgb="FF000000"/>
            <rFont val="Tahoma"/>
            <family val="2"/>
          </rPr>
          <t xml:space="preserve">-moniammatillinen yhteistyö (toinen aste, korkea-aste, elinkeinoelämä, työvoimahallinto, etsivänuorisotyö, oppisopimustoimistot) 
</t>
        </r>
        <r>
          <rPr>
            <sz val="8"/>
            <color rgb="FF000000"/>
            <rFont val="Tahoma"/>
            <family val="2"/>
          </rPr>
          <t>- moniammatillinen yhteistyötä ohjaus- ja tukiorganisaatioiden kanssa (esim. MLL, seurakunnat, Wimma, TAT, YES ).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Oppilaitoksen ulkopuolinen yhteistyö tapahtuu pääsääntöisesti oppitunnittoman perjantaipäivän aikana. Opetussuunnitelman määrittämä yhteistyö: alakoulu, toinen aste, korkea-aste, työvoimahallinto, elinkeinoelämä.
</t>
        </r>
      </text>
    </comment>
    <comment ref="H30" authorId="0" shapeId="0" xr:uid="{00000000-0006-0000-0000-000018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tuntimäärä lukuvuodessa. Työviikkoja on 38.</t>
        </r>
      </text>
    </comment>
    <comment ref="A31" authorId="1" shapeId="0" xr:uid="{00000000-0006-0000-0000-000019000000}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Esim.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- TET-jaksojen organisointi, 
</t>
        </r>
        <r>
          <rPr>
            <sz val="8"/>
            <color rgb="FF000000"/>
            <rFont val="Tahoma"/>
            <family val="2"/>
          </rPr>
          <t xml:space="preserve">- yritysvierailujen organisointi,
</t>
        </r>
        <r>
          <rPr>
            <sz val="8"/>
            <color rgb="FF000000"/>
            <rFont val="Tahoma"/>
            <family val="2"/>
          </rPr>
          <t xml:space="preserve">- toisen asteen ja korkea-asteen oppilaitoksiin tutustumisen organisointi, 
</t>
        </r>
        <r>
          <rPr>
            <sz val="8"/>
            <color rgb="FF000000"/>
            <rFont val="Tahoma"/>
            <family val="2"/>
          </rPr>
          <t xml:space="preserve">- alakoulun ja yläkoulun yhteistyö sekä
</t>
        </r>
        <r>
          <rPr>
            <sz val="8"/>
            <color rgb="FF000000"/>
            <rFont val="Tahoma"/>
            <family val="2"/>
          </rPr>
          <t xml:space="preserve">- yhteishakuun liittyvä ohjaustyön organisointi ja hakumenettelyn hallinnointiin tarvittava työaika 
</t>
        </r>
      </text>
    </comment>
    <comment ref="H31" authorId="1" shapeId="0" xr:uid="{00000000-0006-0000-0000-00001A000000}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tuntimäärä lukuvuodessa. Työviikkoja on 38.</t>
        </r>
      </text>
    </comment>
    <comment ref="A32" authorId="1" shapeId="0" xr:uid="{00000000-0006-0000-0000-00001B000000}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Neuvonta-, selvittämis- ja tiedottamisvelvollisuus (ks. hallintolaki): perustehtävään kuuluva tiedottaminen.  </t>
        </r>
      </text>
    </comment>
    <comment ref="H32" authorId="0" shapeId="0" xr:uid="{00000000-0006-0000-0000-00001C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Merkitse tuntimäärä
</t>
        </r>
        <r>
          <rPr>
            <sz val="8"/>
            <color rgb="FF000000"/>
            <rFont val="Tahoma"/>
            <family val="2"/>
          </rPr>
          <t xml:space="preserve">lukuvuodessa. Työviikkoja on 38. </t>
        </r>
      </text>
    </comment>
    <comment ref="H33" authorId="0" shapeId="0" xr:uid="{00000000-0006-0000-0000-00001D000000}">
      <text>
        <r>
          <rPr>
            <b/>
            <sz val="8"/>
            <color rgb="FF000000"/>
            <rFont val="Tahoma"/>
            <family val="2"/>
          </rPr>
          <t>pmniemi: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Merkitse tuntimäärä lukuvuodessa. Työviikkoja on 38.</t>
        </r>
      </text>
    </comment>
    <comment ref="A34" authorId="3" shapeId="0" xr:uid="{00000000-0006-0000-0000-00001E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Muita sovittuja virkatehtäviä ei tule määrätä, jos opinto-ohjaajalle on yli 250 oppilasta.</t>
        </r>
      </text>
    </comment>
    <comment ref="H34" authorId="0" shapeId="0" xr:uid="{00000000-0006-0000-0000-00001F000000}">
      <text>
        <r>
          <rPr>
            <b/>
            <sz val="10"/>
            <color rgb="FF000000"/>
            <rFont val="Tahoma"/>
            <family val="2"/>
          </rPr>
          <t>pmniemi: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Jos oppilaanohjaajalla on yli 250 ohjattavaa, tulee vuotuinen työaika kohdentaa opetussuunnitelman rajaamiin oppilaanohjaajan tehtäviin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pmniemi</author>
    <author>Microsoft Office User</author>
    <author>Petri Niemi</author>
    <author>Niemi Petri</author>
  </authors>
  <commentList>
    <comment ref="A4" authorId="0" shapeId="0" xr:uid="{00000000-0006-0000-0100-000001000000}">
      <text>
        <r>
          <rPr>
            <sz val="8"/>
            <color indexed="8"/>
            <rFont val="Tahoma"/>
            <family val="2"/>
          </rPr>
          <t xml:space="preserve">OVTES osio B 13 </t>
        </r>
        <r>
          <rPr>
            <sz val="8"/>
            <color indexed="8"/>
            <rFont val="Tahoma"/>
            <family val="2"/>
          </rPr>
          <t>§</t>
        </r>
        <r>
          <rPr>
            <sz val="8"/>
            <color indexed="8"/>
            <rFont val="Tahoma"/>
            <family val="2"/>
          </rPr>
          <t>, 2. mom: max. 500 tuntia lukuvuodessa.</t>
        </r>
      </text>
    </comment>
    <comment ref="A7" authorId="0" shapeId="0" xr:uid="{00000000-0006-0000-0100-000002000000}">
      <text>
        <r>
          <rPr>
            <sz val="8"/>
            <color indexed="81"/>
            <rFont val="Tahoma"/>
            <family val="2"/>
          </rPr>
          <t>Perusopetuksen opetussuunnitelman perusteet 2014: opintoihin, elämäntilanteeseen ja koulutus- ja ammatinvalintaan liittyvät kysymykset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D7" authorId="0" shapeId="0" xr:uid="{00000000-0006-0000-0100-000003000000}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E7" authorId="0" shapeId="0" xr:uid="{00000000-0006-0000-0100-000004000000}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F7" authorId="0" shapeId="0" xr:uid="{00000000-0006-0000-0100-000005000000}">
      <text>
        <r>
          <rPr>
            <b/>
            <sz val="8"/>
            <color indexed="8"/>
            <rFont val="Tahoma"/>
            <family val="2"/>
          </rPr>
          <t>pmniemi: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Merkitse ohjattavien oppilaiden kokonaismäärä</t>
        </r>
      </text>
    </comment>
    <comment ref="D8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E8" authorId="0" shapeId="0" xr:uid="{00000000-0006-0000-0100-000007000000}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F8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Merkitse tähän, paljonko varataan aikaa henkilökohtaiseen ohjaukseen keskimäärin oppilasta kohden lukuvuodessa. Oppilaanohjaajat käyttävät n. 30 % vuotuisesta työajasta henkilökohtaiseen ohjaukseen. </t>
        </r>
      </text>
    </comment>
    <comment ref="A9" authorId="1" shapeId="0" xr:uid="{00000000-0006-0000-0100-000009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Tehostetussa henkilökohtaisessa oppilaanohjauksessa oppilaalle annetaan henkilökohtaista ja muuta oppilaanohjausta sekä laaditaan henkilökohtainen jatko-opintosuunnitelma (Perusopetuslaki 11 a </t>
        </r>
        <r>
          <rPr>
            <sz val="10"/>
            <color rgb="FF000000"/>
            <rFont val="Arial"/>
            <family val="2"/>
          </rPr>
          <t>§</t>
        </r>
        <r>
          <rPr>
            <sz val="10"/>
            <color rgb="FF000000"/>
            <rFont val="Arial"/>
            <family val="2"/>
          </rPr>
          <t xml:space="preserve">).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Tehostetun ja erityisen tuen oppilaiden lisäksi, joukkoon voi kuulua muita oppilaita. Tuen tarpeen arviointi voidaan toimeenpanna moniammatillisesti ja siinä voidaan käyttää esim. seuraavia kriteereitä:  sosiaalisten syyt, ulkoinen konflikti, vieraskielisyys, perhetausta, kiusaaminen, poissaolot, sosiaalinen toimintakyky, mukautumiskyky (kyky selviytyä vastoinkäymisestä), oppimisen ongelmat, vamma,  sairaus, motivaatiopula,  ajattelun kehittymättömyys (syy - seuraus), epävarmuus, perfektionismi, tiedon hyödyntämisen ongelmat, epäjohdonmukaisuus, valinnan teon vaikeus tai oma kokemus ohjauksen tarpeesta.
</t>
        </r>
      </text>
    </comment>
    <comment ref="E9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pmniemi: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Merkitse oppilaiden määrä. </t>
        </r>
        <r>
          <rPr>
            <sz val="10"/>
            <color indexed="8"/>
            <rFont val="Arial"/>
            <family val="2"/>
          </rPr>
          <t xml:space="preserve">Tehostetun oppilaanohjauksen toimeenpanoon varattu valtionosuus perustuu arvioon (HE 1773/2020 vp, 92), jonka mukaan 1/6 oppilaista tarvitsee tehostettua oppilaanohjausta. Lisäohjauksen tarpeen arvioidaan olevan keskimäärin 10 tuntia oppilasta kohden lukuvuosilla 8 ja 9. </t>
        </r>
      </text>
    </comment>
    <comment ref="F9" authorId="0" shapeId="0" xr:uid="{00000000-0006-0000-0100-00000B000000}">
      <text>
        <r>
          <rPr>
            <b/>
            <sz val="8"/>
            <color indexed="8"/>
            <rFont val="Tahoma"/>
            <family val="2"/>
          </rPr>
          <t xml:space="preserve">pmniemi: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Arial"/>
            <family val="2"/>
          </rPr>
          <t xml:space="preserve">Merkitse oppilaiden määrä. Tehostetun oppilaanohjauksen toimeenpanoon varattu valtionosuus perustuu arvioon (HE 1773/2020 vp, 92), jonka mukaan 1/6 oppilaista tarvitsee tehostettua oppilaanohjausta. Lisäohjauksen tarpeen arvioidaan olevan keskimäärin 10 tuntia oppilasta kohden lukuvuosilla 8 ja 9. </t>
        </r>
        <r>
          <rPr>
            <sz val="8"/>
            <color indexed="8"/>
            <rFont val="Arial"/>
            <family val="2"/>
          </rPr>
          <t xml:space="preserve">
</t>
        </r>
      </text>
    </comment>
    <comment ref="A10" authorId="2" shapeId="0" xr:uid="{00000000-0006-0000-0100-00000C000000}">
      <text>
        <r>
          <rPr>
            <b/>
            <sz val="9"/>
            <color rgb="FF000000"/>
            <rFont val="Tahoma"/>
            <family val="2"/>
          </rPr>
          <t>Petri Niemi: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Perusopetuksen opetussuunnitelman perusteet 2014: oppilas oppii ryhmässä
</t>
        </r>
        <r>
          <rPr>
            <sz val="9"/>
            <color rgb="FF000000"/>
            <rFont val="Tahoma"/>
            <family val="2"/>
          </rPr>
          <t xml:space="preserve">käsittelemään kaikille yhteisiä tai kunkin ryhmään osallistuvan oppilaan henkilökohtaisia, muiden
</t>
        </r>
        <r>
          <rPr>
            <sz val="9"/>
            <color rgb="FF000000"/>
            <rFont val="Tahoma"/>
            <family val="2"/>
          </rPr>
          <t>oppilaiden kanssa jaettavissa olevia ohjauksellisia kysymyksiä</t>
        </r>
      </text>
    </comment>
    <comment ref="C10" authorId="2" shapeId="0" xr:uid="{00000000-0006-0000-0100-00000D000000}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Lisää tähän pienryhmäohjaukseen osallistuvien oppilaiden määrä.</t>
        </r>
      </text>
    </comment>
    <comment ref="D10" authorId="2" shapeId="0" xr:uid="{00000000-0006-0000-0100-00000E000000}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E10" authorId="2" shapeId="0" xr:uid="{00000000-0006-0000-0100-00000F000000}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F10" authorId="2" shapeId="0" xr:uid="{00000000-0006-0000-0100-000010000000}">
      <text>
        <r>
          <rPr>
            <b/>
            <sz val="9"/>
            <color indexed="8"/>
            <rFont val="Tahoma"/>
            <family val="2"/>
          </rPr>
          <t>Petri Niemi: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Merkitse paljonko varataan aikaa pienryhmäohjaukseen tunteina.</t>
        </r>
      </text>
    </comment>
    <comment ref="A11" authorId="3" shapeId="0" xr:uid="{00000000-0006-0000-0100-000011000000}">
      <text>
        <r>
          <rPr>
            <sz val="8"/>
            <color indexed="8"/>
            <rFont val="Tahoma"/>
            <family val="2"/>
          </rPr>
          <t xml:space="preserve">Oppitunniton työpäivä (pe), rehtorin määräämä YS-aika ja alla eritelty työ: 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-</t>
        </r>
        <r>
          <rPr>
            <sz val="8"/>
            <color indexed="8"/>
            <rFont val="Tahoma"/>
            <family val="2"/>
          </rPr>
          <t xml:space="preserve"> yhteistyö luokanvalvojien ja aineenopettajien kanssa 
</t>
        </r>
        <r>
          <rPr>
            <sz val="8"/>
            <color indexed="8"/>
            <rFont val="Tahoma"/>
            <family val="2"/>
          </rPr>
          <t xml:space="preserve">- kodin ja koulun välinen yhteistyö kasvuun ja urasuunnitteluun liittyvissä asioissa
</t>
        </r>
        <r>
          <rPr>
            <sz val="8"/>
            <color indexed="8"/>
            <rFont val="Tahoma"/>
            <family val="2"/>
          </rPr>
          <t>- vanhempainillat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-</t>
        </r>
        <r>
          <rPr>
            <sz val="8"/>
            <color indexed="8"/>
            <rFont val="Tahoma"/>
            <family val="2"/>
          </rPr>
          <t xml:space="preserve"> yritysvierailut
</t>
        </r>
        <r>
          <rPr>
            <sz val="8"/>
            <color indexed="8"/>
            <rFont val="Tahoma"/>
            <family val="2"/>
          </rPr>
          <t xml:space="preserve">- oppilashuoltotyö
</t>
        </r>
        <r>
          <rPr>
            <sz val="8"/>
            <color indexed="8"/>
            <rFont val="Tahoma"/>
            <family val="2"/>
          </rPr>
          <t xml:space="preserve">- opettajakokoukset
</t>
        </r>
        <r>
          <rPr>
            <sz val="8"/>
            <color indexed="8"/>
            <rFont val="Tahoma"/>
            <family val="2"/>
          </rPr>
          <t xml:space="preserve">- jatkokoulutukseen tutustuminen
</t>
        </r>
        <r>
          <rPr>
            <sz val="8"/>
            <color indexed="8"/>
            <rFont val="Tahoma"/>
            <family val="2"/>
          </rPr>
          <t xml:space="preserve">- TET-paikoilla vierailu
</t>
        </r>
        <r>
          <rPr>
            <sz val="8"/>
            <color indexed="8"/>
            <rFont val="Tahoma"/>
            <family val="2"/>
          </rPr>
          <t xml:space="preserve">- nivelvaiheyhteistyö (alakoulut ja 2. aste, yläkoulusta toiseen muuttavat)
</t>
        </r>
        <r>
          <rPr>
            <sz val="8"/>
            <color indexed="8"/>
            <rFont val="Tahoma"/>
            <family val="2"/>
          </rPr>
          <t xml:space="preserve">-moniammatillinen yhteistyö (toinen aste, korkea-aste, elinkeinoelämä, työvoimahallinto, etsivänuorisotyö, oppisopimustoimistot) 
</t>
        </r>
        <r>
          <rPr>
            <sz val="8"/>
            <color indexed="8"/>
            <rFont val="Tahoma"/>
            <family val="2"/>
          </rPr>
          <t xml:space="preserve">- moniammatillinen yhteistyötä ohjaus- ja tukiorganisaatioiden kanssa (esim. MLL, seurakunnat, Wimma, TAT, YES ).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Oppilaitoksen ulkopuolinen yhteistyö tapahtuu pääsääntöisesti oppitunnittoman perjantaipäivän aikana. Opetussuunnitelman määrittämä yhteistyö: alakoulu, toinen aste, korkea-aste, työvoimahallinto, elinkeinoelämä.
</t>
        </r>
      </text>
    </comment>
    <comment ref="A25" authorId="3" shapeId="0" xr:uid="{00000000-0006-0000-0100-000012000000}">
      <text>
        <r>
          <rPr>
            <b/>
            <sz val="8"/>
            <color rgb="FF000000"/>
            <rFont val="Tahoma"/>
            <family val="2"/>
          </rPr>
          <t>Niemi Petri: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Esim.
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- TET-jaksojen organisointi, 
</t>
        </r>
        <r>
          <rPr>
            <sz val="8"/>
            <color rgb="FF000000"/>
            <rFont val="Tahoma"/>
            <family val="2"/>
          </rPr>
          <t xml:space="preserve">- yritysvierailujen organisointi,
</t>
        </r>
        <r>
          <rPr>
            <sz val="8"/>
            <color rgb="FF000000"/>
            <rFont val="Tahoma"/>
            <family val="2"/>
          </rPr>
          <t xml:space="preserve">- toisen asteen ja korkea-asteen oppilaitoksiin tutustumisen organisointi, 
</t>
        </r>
        <r>
          <rPr>
            <sz val="8"/>
            <color rgb="FF000000"/>
            <rFont val="Tahoma"/>
            <family val="2"/>
          </rPr>
          <t xml:space="preserve">- alakoulun ja yläkoulun yhteistyö sekä
</t>
        </r>
        <r>
          <rPr>
            <sz val="8"/>
            <color rgb="FF000000"/>
            <rFont val="Tahoma"/>
            <family val="2"/>
          </rPr>
          <t xml:space="preserve">- yhteishakuun liittyvä ohjaustyön organisointi ja hakumenettelyn hallinnointiin tarvittava työaika 
</t>
        </r>
      </text>
    </comment>
    <comment ref="A35" authorId="3" shapeId="0" xr:uid="{00000000-0006-0000-0100-000013000000}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Neuvonta-, selvittämis- ja tiedottamisvelvollisuus (ks. hallintolaki): perustehtävään kuuluva tiedottaminen.  </t>
        </r>
      </text>
    </comment>
    <comment ref="A39" authorId="2" shapeId="0" xr:uid="{00000000-0006-0000-0100-000014000000}">
      <text>
        <r>
          <rPr>
            <b/>
            <sz val="9"/>
            <color indexed="81"/>
            <rFont val="Tahoma"/>
            <family val="2"/>
          </rPr>
          <t>Petri Niemi:</t>
        </r>
        <r>
          <rPr>
            <sz val="9"/>
            <color indexed="81"/>
            <rFont val="Tahoma"/>
            <family val="2"/>
          </rPr>
          <t xml:space="preserve">
Muita sovittuja virkatehtäviä ei tule määrätä, jos opinto-ohjaajalle on yli 250 oppilasta.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Niemi Petri</author>
  </authors>
  <commentList>
    <comment ref="E3" authorId="0" shapeId="0" xr:uid="{00000000-0006-0000-0200-000001000000}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lukuvuoden eri vaiheissa korostuva aihe esim. tammi - maaliskuussa yhteishaku</t>
        </r>
      </text>
    </comment>
    <comment ref="F3" authorId="0" shapeId="0" xr:uid="{00000000-0006-0000-0200-000002000000}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max. 500 tuntia, johon sisältyy määrätyt valvonnat</t>
        </r>
      </text>
    </comment>
    <comment ref="J3" authorId="0" shapeId="0" xr:uid="{00000000-0006-0000-0200-000003000000}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 yhteishaku ja työelämään tutustuminen</t>
        </r>
      </text>
    </comment>
    <comment ref="K3" authorId="0" shapeId="0" xr:uid="{00000000-0006-0000-0200-000004000000}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rajautuu oppilaanohjaajan perustehtävään</t>
        </r>
      </text>
    </comment>
    <comment ref="L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kodin ja koulun välillä (esim. anhempainillat)
opettajien välillä (esim. opettajain kokoukset ja yhteissuunnittelu)
moniammatillinen yhteistyö (esim. OHR)
nivelvaiheyhteistyö (esim. pk ja II aste)
koulutus-  ja työelämäyhteistö (esim. TAI:n, TAO:n ja TAT:in ja YES-keskuksen kanssa tehtävä yhteistyö)</t>
        </r>
      </text>
    </comment>
    <comment ref="E5" authorId="0" shapeId="0" xr:uid="{00000000-0006-0000-0200-000006000000}">
      <text>
        <r>
          <rPr>
            <b/>
            <sz val="8"/>
            <color indexed="8"/>
            <rFont val="Tahoma"/>
            <family val="2"/>
          </rPr>
          <t>Niemi Petri: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Esim. TET-harjoittelu tai yhteishaku</t>
        </r>
      </text>
    </comment>
    <comment ref="F5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Niemi Petri:</t>
        </r>
        <r>
          <rPr>
            <sz val="8"/>
            <color indexed="81"/>
            <rFont val="Tahoma"/>
            <family val="2"/>
          </rPr>
          <t xml:space="preserve">
Merkitse tuntimäärä</t>
        </r>
      </text>
    </comment>
  </commentList>
</comments>
</file>

<file path=xl/sharedStrings.xml><?xml version="1.0" encoding="utf-8"?>
<sst xmlns="http://schemas.openxmlformats.org/spreadsheetml/2006/main" count="292" uniqueCount="89">
  <si>
    <t>Vappu -7</t>
  </si>
  <si>
    <t>Loppiainen -7</t>
  </si>
  <si>
    <t>Vesopäivät</t>
  </si>
  <si>
    <t>Oppilasmäärä</t>
  </si>
  <si>
    <t xml:space="preserve">Pienryhmäohjaus </t>
  </si>
  <si>
    <t>Työaika/työviikko</t>
  </si>
  <si>
    <t>B. Omavalintainen osuus</t>
  </si>
  <si>
    <t>Oppilaanohjauksen lehtorin muu työ (oppituntien valmistelutyö, muu valmistelutyö yms.) tapahtuu oppilaanohjaajan itsensä</t>
  </si>
  <si>
    <t>määrittelemässä paikassa hänen itsensä valitsemina aikoina.</t>
  </si>
  <si>
    <t>Suunnitelma sidotun vuosityöajan käytöstä</t>
  </si>
  <si>
    <t>Rehtorin allekirjoitus</t>
  </si>
  <si>
    <t>Oppilaanohjaajan allekirjoitus</t>
  </si>
  <si>
    <t>Arkipyhävähennys</t>
  </si>
  <si>
    <t>Vuotuinen työaika</t>
  </si>
  <si>
    <t>Yhteishakuohjaus kesäkeskeytysajalla</t>
  </si>
  <si>
    <t>Yhteistyö</t>
  </si>
  <si>
    <t>Päivämäärä</t>
  </si>
  <si>
    <t>Itsenäisyyspäivä - 7</t>
  </si>
  <si>
    <t>Vuosityöpäivät (190 - arkipyhävähennys)</t>
  </si>
  <si>
    <t>Käytettävissä oleva vuotuinen työaika</t>
  </si>
  <si>
    <t>Henk.koht/opp</t>
  </si>
  <si>
    <t>Henkilökohtainen ohjaus</t>
  </si>
  <si>
    <t>A. Työnantajan määräämä sidottu työaika</t>
  </si>
  <si>
    <t>Yhteensä lukuvuodessa</t>
  </si>
  <si>
    <t>Jakso</t>
  </si>
  <si>
    <t>Työviikko</t>
  </si>
  <si>
    <t>Viikko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</si>
  <si>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</si>
  <si>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</si>
  <si>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</si>
  <si>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</si>
  <si>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</si>
  <si>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</si>
  <si>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</si>
  <si>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</si>
  <si>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</si>
  <si>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</si>
  <si>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Oppitunnit</t>
  </si>
  <si>
    <t>Pienryhmäohjaus</t>
  </si>
  <si>
    <t xml:space="preserve">Täydennyskoulutus </t>
  </si>
  <si>
    <t>Kehittäminen</t>
  </si>
  <si>
    <t>Teema</t>
  </si>
  <si>
    <t>Ohjauksen organisointi</t>
  </si>
  <si>
    <t xml:space="preserve">Tiedottaminen </t>
  </si>
  <si>
    <t>Yhteensä</t>
  </si>
  <si>
    <t xml:space="preserve">Laskennallinen työaika 38 kouluviikkoa kohden </t>
  </si>
  <si>
    <t>Perustehtävä</t>
  </si>
  <si>
    <t>Lähde: www.kt.fi/sopimukset/ovtes</t>
  </si>
  <si>
    <t>30-50 h</t>
  </si>
  <si>
    <t>Suunnitelma oppilaanohjaajan sidotun vuotuisen työajan käytöstä</t>
  </si>
  <si>
    <t>Opetustyö</t>
  </si>
  <si>
    <t>Ohjaustyö</t>
  </si>
  <si>
    <t>Ammattitaitoa ylläpitävä ja kehittävä koulutus</t>
  </si>
  <si>
    <t>Muut sovitut virkatehtävät</t>
  </si>
  <si>
    <t>7. lk</t>
  </si>
  <si>
    <t>8.lk</t>
  </si>
  <si>
    <t>9.lk</t>
  </si>
  <si>
    <t>Ryhmän koko</t>
  </si>
  <si>
    <t>© Petri Niemi</t>
  </si>
  <si>
    <t>3 * 6 h</t>
  </si>
  <si>
    <t>YS-aika</t>
  </si>
  <si>
    <t>yhteistyö luokanvalvojien ja aineenopettajien kanssa</t>
  </si>
  <si>
    <t>vanhempainillat</t>
  </si>
  <si>
    <t>yritysvierailut</t>
  </si>
  <si>
    <t>oppilashuoltotyö</t>
  </si>
  <si>
    <t>opettajakokoukset</t>
  </si>
  <si>
    <t>jatkokoulutukseen tutustuminen</t>
  </si>
  <si>
    <t>TET-paikoilla vierailu</t>
  </si>
  <si>
    <t>kodin ja koulun välinen yhteistyö</t>
  </si>
  <si>
    <t>nivelvaiheyhteistyö</t>
  </si>
  <si>
    <t>moniammatillinen yhteistyö</t>
  </si>
  <si>
    <t>Käytettävissä oleva työaika</t>
  </si>
  <si>
    <t>YHTEENSÄ</t>
  </si>
  <si>
    <t xml:space="preserve">Käytettävissä olevan vuotuisen työajan kohdentuminen työviikoille </t>
  </si>
  <si>
    <t>TET-jaksot</t>
  </si>
  <si>
    <t>alakoulun ja yläkoulun yhteistyö</t>
  </si>
  <si>
    <t>yhteishakuun liittyvä ohjaustyön organisointi</t>
  </si>
  <si>
    <t>yhteishakuhakumenettelyn hallinnointi</t>
  </si>
  <si>
    <t>muu:</t>
  </si>
  <si>
    <t>toisen asteen ja korkea-asteen oppilaitoksiin tutustuminen</t>
  </si>
  <si>
    <t>Talviloma</t>
  </si>
  <si>
    <t>Syysloma</t>
  </si>
  <si>
    <t>Käytettävissä oleva vuotuinen työaika tehtävittäin</t>
  </si>
  <si>
    <t>OVTES 2020-2021 osio B 13 §</t>
  </si>
  <si>
    <t>Tehostettu oppilaanohjaus</t>
  </si>
  <si>
    <t>Lukuvuodessa</t>
  </si>
  <si>
    <t xml:space="preserve">Lukuvuosi 2023-2024 </t>
  </si>
  <si>
    <t>Käytettävissä olevat työtunnit kouluviikossa keskimäärin</t>
  </si>
  <si>
    <t>Käytettävissä olevia työtunteja koulutyöpäivässä keskimäärin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</si>
</sst>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0"/>
      <color indexed="81"/>
      <name val="Tahoma"/>
      <family val="2"/>
    </font>
    <font>
      <sz val="1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29" fillId="0" borderId="0" xfId="0" applyFont="1"/>
    <xf numFmtId="0" fontId="0" fillId="4" borderId="1" xfId="0" applyFill="1" applyBorder="1" applyAlignment="1" applyProtection="1">
      <alignment horizontal="center"/>
      <protection locked="0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7" fillId="0" borderId="0" xfId="0" applyFont="1"/>
    <xf numFmtId="0" fontId="9" fillId="0" borderId="2" xfId="0" applyFont="1" applyBorder="1"/>
    <xf numFmtId="0" fontId="10" fillId="0" borderId="0" xfId="0" applyFont="1" applyAlignment="1">
      <alignment horizontal="right"/>
    </xf>
    <xf numFmtId="0" fontId="9" fillId="0" borderId="3" xfId="0" applyFont="1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Border="1"/>
    <xf numFmtId="0" fontId="9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2" borderId="0" xfId="0" applyFont="1" applyFill="1" applyProtection="1">
      <protection locked="0"/>
    </xf>
    <xf numFmtId="0" fontId="30" fillId="0" borderId="2" xfId="0" applyFont="1" applyBorder="1" applyAlignment="1">
      <alignment vertical="top"/>
    </xf>
    <xf numFmtId="0" fontId="9" fillId="0" borderId="4" xfId="0" applyFont="1" applyBorder="1" applyAlignment="1">
      <alignment horizontal="center"/>
    </xf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right" vertical="top"/>
    </xf>
    <xf numFmtId="0" fontId="30" fillId="0" borderId="2" xfId="0" applyFont="1" applyBorder="1" applyAlignment="1">
      <alignment horizontal="left" vertical="top"/>
    </xf>
    <xf numFmtId="0" fontId="30" fillId="0" borderId="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64" fontId="9" fillId="0" borderId="0" xfId="0" applyNumberFormat="1" applyFont="1" applyAlignment="1">
      <alignment horizontal="center"/>
    </xf>
    <xf numFmtId="0" fontId="30" fillId="0" borderId="0" xfId="0" applyFont="1" applyAlignment="1">
      <alignment vertical="top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0" fontId="6" fillId="0" borderId="0" xfId="0" applyFont="1"/>
    <xf numFmtId="0" fontId="30" fillId="0" borderId="3" xfId="0" applyFont="1" applyBorder="1" applyAlignment="1">
      <alignment vertical="top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 applyProtection="1">
      <alignment horizontal="center"/>
      <protection locked="0"/>
    </xf>
    <xf numFmtId="164" fontId="9" fillId="3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 locked="0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0" fontId="30" fillId="0" borderId="9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30" fillId="0" borderId="11" xfId="0" applyFont="1" applyBorder="1" applyAlignment="1">
      <alignment vertical="top"/>
    </xf>
    <xf numFmtId="164" fontId="9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0" fillId="0" borderId="4" xfId="0" applyFont="1" applyBorder="1"/>
    <xf numFmtId="0" fontId="30" fillId="0" borderId="13" xfId="0" applyFont="1" applyBorder="1"/>
    <xf numFmtId="164" fontId="1" fillId="0" borderId="0" xfId="0" applyNumberFormat="1" applyFont="1" applyAlignment="1">
      <alignment horizontal="center" vertical="center"/>
    </xf>
    <xf numFmtId="0" fontId="31" fillId="0" borderId="0" xfId="0" applyFont="1"/>
    <xf numFmtId="0" fontId="9" fillId="0" borderId="14" xfId="0" applyFont="1" applyBorder="1" applyProtection="1">
      <protection locked="0"/>
    </xf>
    <xf numFmtId="0" fontId="9" fillId="0" borderId="14" xfId="0" applyFont="1" applyBorder="1"/>
    <xf numFmtId="164" fontId="9" fillId="2" borderId="15" xfId="0" applyNumberFormat="1" applyFont="1" applyFill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center"/>
      <protection locked="0"/>
    </xf>
    <xf numFmtId="164" fontId="9" fillId="0" borderId="17" xfId="0" applyNumberFormat="1" applyFont="1" applyBorder="1" applyAlignment="1">
      <alignment horizontal="center"/>
    </xf>
    <xf numFmtId="0" fontId="0" fillId="0" borderId="35" xfId="0" applyBorder="1"/>
    <xf numFmtId="1" fontId="9" fillId="2" borderId="36" xfId="0" applyNumberFormat="1" applyFont="1" applyFill="1" applyBorder="1" applyAlignment="1" applyProtection="1">
      <alignment horizontal="center"/>
      <protection locked="0"/>
    </xf>
    <xf numFmtId="1" fontId="9" fillId="2" borderId="37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8" fillId="5" borderId="0" xfId="0" applyFont="1" applyFill="1" applyAlignment="1" applyProtection="1">
      <alignment vertical="center"/>
      <protection locked="0"/>
    </xf>
    <xf numFmtId="0" fontId="0" fillId="5" borderId="1" xfId="0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6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4" fillId="6" borderId="0" xfId="0" applyFont="1" applyFill="1" applyAlignment="1">
      <alignment horizontal="center"/>
    </xf>
    <xf numFmtId="0" fontId="0" fillId="6" borderId="23" xfId="0" applyFill="1" applyBorder="1"/>
    <xf numFmtId="0" fontId="9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30" fillId="0" borderId="2" xfId="0" applyFont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textRotation="90" wrapText="1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13" fillId="0" borderId="0" xfId="0" applyFont="1"/>
    <xf numFmtId="1" fontId="9" fillId="2" borderId="24" xfId="0" applyNumberFormat="1" applyFont="1" applyFill="1" applyBorder="1" applyAlignment="1" applyProtection="1">
      <alignment horizontal="center"/>
      <protection locked="0"/>
    </xf>
    <xf numFmtId="1" fontId="9" fillId="2" borderId="25" xfId="0" applyNumberFormat="1" applyFont="1" applyFill="1" applyBorder="1" applyAlignment="1" applyProtection="1">
      <alignment horizontal="center"/>
      <protection locked="0"/>
    </xf>
    <xf numFmtId="1" fontId="9" fillId="2" borderId="26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8" xfId="0" applyNumberFormat="1" applyFont="1" applyFill="1" applyBorder="1" applyAlignment="1" applyProtection="1">
      <alignment horizontal="center"/>
      <protection locked="0"/>
    </xf>
    <xf numFmtId="164" fontId="9" fillId="3" borderId="27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2" borderId="28" xfId="0" applyFont="1" applyFill="1" applyBorder="1" applyAlignment="1" applyProtection="1">
      <alignment horizontal="center"/>
      <protection locked="0"/>
    </xf>
    <xf numFmtId="164" fontId="9" fillId="3" borderId="29" xfId="0" applyNumberFormat="1" applyFont="1" applyFill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3" borderId="3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2" borderId="30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164" fontId="9" fillId="3" borderId="15" xfId="0" applyNumberFormat="1" applyFont="1" applyFill="1" applyBorder="1" applyAlignment="1">
      <alignment horizontal="center"/>
    </xf>
    <xf numFmtId="164" fontId="9" fillId="6" borderId="38" xfId="0" applyNumberFormat="1" applyFont="1" applyFill="1" applyBorder="1" applyAlignment="1">
      <alignment horizontal="center"/>
    </xf>
    <xf numFmtId="164" fontId="9" fillId="6" borderId="32" xfId="0" applyNumberFormat="1" applyFont="1" applyFill="1" applyBorder="1" applyAlignment="1">
      <alignment horizontal="center"/>
    </xf>
    <xf numFmtId="164" fontId="9" fillId="6" borderId="39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164" fontId="9" fillId="7" borderId="1" xfId="0" applyNumberFormat="1" applyFont="1" applyFill="1" applyBorder="1" applyAlignment="1" applyProtection="1">
      <alignment horizontal="center"/>
      <protection locked="0"/>
    </xf>
    <xf numFmtId="1" fontId="9" fillId="2" borderId="41" xfId="0" applyNumberFormat="1" applyFont="1" applyFill="1" applyBorder="1" applyAlignment="1" applyProtection="1">
      <alignment horizontal="center"/>
      <protection locked="0"/>
    </xf>
    <xf numFmtId="164" fontId="9" fillId="5" borderId="8" xfId="0" applyNumberFormat="1" applyFont="1" applyFill="1" applyBorder="1" applyAlignment="1" applyProtection="1">
      <alignment horizontal="center"/>
      <protection locked="0"/>
    </xf>
    <xf numFmtId="164" fontId="9" fillId="6" borderId="42" xfId="0" applyNumberFormat="1" applyFont="1" applyFill="1" applyBorder="1" applyAlignment="1">
      <alignment horizontal="center"/>
    </xf>
    <xf numFmtId="164" fontId="0" fillId="6" borderId="42" xfId="0" applyNumberFormat="1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64" fontId="9" fillId="3" borderId="4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 applyProtection="1">
      <alignment horizontal="right"/>
      <protection locked="0"/>
    </xf>
    <xf numFmtId="0" fontId="30" fillId="0" borderId="0" xfId="0" applyFont="1" applyBorder="1" applyAlignment="1">
      <alignment vertical="top"/>
    </xf>
    <xf numFmtId="0" fontId="9" fillId="0" borderId="0" xfId="0" applyFont="1" applyBorder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4" fontId="9" fillId="3" borderId="44" xfId="0" applyNumberFormat="1" applyFont="1" applyFill="1" applyBorder="1" applyAlignment="1">
      <alignment horizontal="center"/>
    </xf>
    <xf numFmtId="1" fontId="9" fillId="6" borderId="4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/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0</xdr:col>
      <xdr:colOff>1498600</xdr:colOff>
      <xdr:row>1</xdr:row>
      <xdr:rowOff>406400</xdr:rowOff>
    </xdr:to>
    <xdr:pic>
      <xdr:nvPicPr>
        <xdr:cNvPr id="3559" name="Picture 32" descr="opo_logo">
          <a:extLst>
            <a:ext uri="{FF2B5EF4-FFF2-40B4-BE49-F238E27FC236}">
              <a16:creationId xmlns:a16="http://schemas.microsoft.com/office/drawing/2014/main" id="{A7E84E6A-15F2-C94A-B293-AB002CD4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4859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19" zoomScale="110" zoomScaleNormal="110" workbookViewId="0">
      <selection activeCell="G26" sqref="G26"/>
    </sheetView>
  </sheetViews>
  <sheetFormatPr baseColWidth="10" defaultColWidth="8.83203125" defaultRowHeight="13" x14ac:dyDescent="0.15"/>
  <cols>
    <col min="1" max="1" width="25.6640625" customWidth="1"/>
    <col min="2" max="2" width="12.33203125" customWidth="1"/>
    <col min="3" max="3" width="11.6640625" customWidth="1"/>
    <col min="4" max="4" width="10.83203125" customWidth="1"/>
    <col min="5" max="5" width="8.5" customWidth="1"/>
    <col min="6" max="6" width="9.5" customWidth="1"/>
    <col min="7" max="7" width="16.33203125" customWidth="1"/>
    <col min="8" max="8" width="19.1640625" customWidth="1"/>
    <col min="9" max="12" width="15.83203125" customWidth="1"/>
  </cols>
  <sheetData>
    <row r="1" spans="1:11" x14ac:dyDescent="0.15">
      <c r="B1" s="4" t="s">
        <v>58</v>
      </c>
    </row>
    <row r="2" spans="1:11" ht="54" customHeight="1" x14ac:dyDescent="0.25">
      <c r="A2" s="8" t="s">
        <v>49</v>
      </c>
      <c r="B2" s="8"/>
    </row>
    <row r="3" spans="1:11" ht="18" x14ac:dyDescent="0.2">
      <c r="A3" s="13" t="s">
        <v>86</v>
      </c>
      <c r="B3" s="13"/>
    </row>
    <row r="4" spans="1:11" x14ac:dyDescent="0.15">
      <c r="A4" s="5" t="s">
        <v>47</v>
      </c>
      <c r="B4" s="5"/>
    </row>
    <row r="5" spans="1:11" x14ac:dyDescent="0.15">
      <c r="A5" s="6"/>
      <c r="B5" s="6"/>
    </row>
    <row r="6" spans="1:11" ht="16" x14ac:dyDescent="0.2">
      <c r="A6" s="2" t="s">
        <v>22</v>
      </c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s="4" customForma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4" customFormat="1" x14ac:dyDescent="0.15">
      <c r="A8" s="4" t="s">
        <v>83</v>
      </c>
      <c r="C8" s="1"/>
      <c r="D8" s="9">
        <v>1221</v>
      </c>
      <c r="E8" s="9"/>
      <c r="F8" s="9"/>
      <c r="G8" s="9"/>
      <c r="H8" s="1"/>
      <c r="I8" s="1"/>
      <c r="J8" s="1"/>
      <c r="K8" s="1"/>
    </row>
    <row r="9" spans="1:11" s="4" customFormat="1" x14ac:dyDescent="0.15">
      <c r="A9" s="4" t="s">
        <v>12</v>
      </c>
      <c r="C9" s="12" t="s">
        <v>17</v>
      </c>
      <c r="D9" s="101">
        <v>7</v>
      </c>
      <c r="E9" s="26"/>
      <c r="F9" s="26"/>
      <c r="G9" s="26"/>
      <c r="H9" s="3">
        <f>IF(D9=7,0+1)</f>
        <v>1</v>
      </c>
    </row>
    <row r="10" spans="1:11" s="4" customFormat="1" x14ac:dyDescent="0.15">
      <c r="C10" s="12" t="s">
        <v>1</v>
      </c>
      <c r="D10" s="101"/>
      <c r="E10" s="26"/>
      <c r="F10" s="26"/>
      <c r="G10" s="26"/>
      <c r="H10" s="3" t="b">
        <f>IF(D10=7,0+1)</f>
        <v>0</v>
      </c>
    </row>
    <row r="11" spans="1:11" s="4" customFormat="1" x14ac:dyDescent="0.15">
      <c r="C11" s="12" t="s">
        <v>0</v>
      </c>
      <c r="D11" s="101">
        <v>7</v>
      </c>
      <c r="E11" s="26"/>
      <c r="F11" s="26"/>
      <c r="G11" s="26"/>
      <c r="H11" s="3">
        <f>IF(D11=7,0+1)</f>
        <v>1</v>
      </c>
    </row>
    <row r="12" spans="1:11" s="4" customFormat="1" x14ac:dyDescent="0.15">
      <c r="A12" s="1" t="s">
        <v>13</v>
      </c>
      <c r="B12" s="1"/>
      <c r="D12" s="102">
        <f>D8-D9-D10-D11</f>
        <v>1207</v>
      </c>
      <c r="E12" s="41"/>
      <c r="F12" s="41"/>
      <c r="G12" s="41"/>
      <c r="H12" s="21"/>
    </row>
    <row r="13" spans="1:11" s="4" customFormat="1" x14ac:dyDescent="0.15">
      <c r="A13" s="18" t="s">
        <v>18</v>
      </c>
      <c r="B13" s="18"/>
      <c r="D13" s="101">
        <f>190-H9-H10-H11</f>
        <v>188</v>
      </c>
      <c r="E13" s="27"/>
      <c r="F13" s="27"/>
      <c r="G13" s="27"/>
    </row>
    <row r="14" spans="1:11" s="4" customFormat="1" x14ac:dyDescent="0.15">
      <c r="A14" s="4" t="s">
        <v>45</v>
      </c>
      <c r="D14" s="103">
        <f>D12/38</f>
        <v>31.763157894736842</v>
      </c>
      <c r="E14" s="19"/>
      <c r="F14" s="19"/>
      <c r="G14" s="19"/>
    </row>
    <row r="15" spans="1:11" s="4" customFormat="1" x14ac:dyDescent="0.15"/>
    <row r="16" spans="1:11" s="4" customFormat="1" x14ac:dyDescent="0.15">
      <c r="A16" s="22" t="s">
        <v>9</v>
      </c>
      <c r="B16" s="22"/>
    </row>
    <row r="17" spans="1:11" s="4" customFormat="1" x14ac:dyDescent="0.15">
      <c r="A17" s="1" t="s">
        <v>46</v>
      </c>
      <c r="B17" s="1"/>
    </row>
    <row r="18" spans="1:11" s="4" customFormat="1" x14ac:dyDescent="0.15">
      <c r="A18" s="4" t="s">
        <v>2</v>
      </c>
      <c r="C18" s="12" t="s">
        <v>59</v>
      </c>
      <c r="D18" s="20">
        <v>18</v>
      </c>
      <c r="E18" s="26"/>
      <c r="F18" s="26"/>
      <c r="G18" s="26"/>
    </row>
    <row r="19" spans="1:11" s="4" customFormat="1" ht="14" thickBot="1" x14ac:dyDescent="0.2">
      <c r="A19" s="4" t="s">
        <v>14</v>
      </c>
      <c r="C19" s="12" t="s">
        <v>48</v>
      </c>
      <c r="D19" s="52">
        <v>30</v>
      </c>
      <c r="E19" s="26"/>
      <c r="F19" s="26"/>
      <c r="G19" s="26"/>
      <c r="H19" s="24"/>
      <c r="I19" s="7"/>
      <c r="J19" s="7"/>
      <c r="K19" s="7"/>
    </row>
    <row r="20" spans="1:11" s="4" customFormat="1" ht="15" thickTop="1" thickBot="1" x14ac:dyDescent="0.2">
      <c r="A20" s="4" t="s">
        <v>19</v>
      </c>
      <c r="D20" s="138">
        <f>D12-D18-D19</f>
        <v>1159</v>
      </c>
      <c r="E20" s="27"/>
      <c r="F20" s="27"/>
      <c r="G20" s="27"/>
    </row>
    <row r="21" spans="1:11" s="4" customFormat="1" ht="14" thickTop="1" x14ac:dyDescent="0.15">
      <c r="A21" s="4" t="s">
        <v>88</v>
      </c>
      <c r="D21" s="149">
        <f>D20/D13</f>
        <v>6.1648936170212769</v>
      </c>
      <c r="E21" s="42"/>
      <c r="F21" s="42"/>
      <c r="G21" s="42"/>
    </row>
    <row r="22" spans="1:11" s="4" customFormat="1" x14ac:dyDescent="0.15">
      <c r="A22" s="4" t="s">
        <v>87</v>
      </c>
      <c r="D22" s="51">
        <f>D21*5</f>
        <v>30.824468085106385</v>
      </c>
      <c r="E22" s="42"/>
      <c r="F22" s="42"/>
      <c r="G22" s="42"/>
    </row>
    <row r="23" spans="1:11" s="4" customFormat="1" ht="14" thickBot="1" x14ac:dyDescent="0.2">
      <c r="A23" s="23"/>
      <c r="D23" s="47"/>
      <c r="E23" s="47"/>
      <c r="F23" s="47"/>
      <c r="G23" s="27" t="s">
        <v>5</v>
      </c>
      <c r="H23" s="4" t="s">
        <v>23</v>
      </c>
    </row>
    <row r="24" spans="1:11" s="4" customFormat="1" x14ac:dyDescent="0.15">
      <c r="A24" s="54" t="s">
        <v>50</v>
      </c>
      <c r="B24" s="55"/>
      <c r="C24" s="56"/>
      <c r="D24" s="56"/>
      <c r="E24" s="57"/>
      <c r="F24" s="57" t="s">
        <v>37</v>
      </c>
      <c r="G24" s="127">
        <v>6</v>
      </c>
      <c r="H24" s="128">
        <f>G24*38</f>
        <v>228</v>
      </c>
    </row>
    <row r="25" spans="1:11" s="4" customFormat="1" ht="14" thickBot="1" x14ac:dyDescent="0.2">
      <c r="A25" s="58" t="s">
        <v>51</v>
      </c>
      <c r="B25" s="48"/>
      <c r="C25" s="49"/>
      <c r="D25" s="50" t="s">
        <v>54</v>
      </c>
      <c r="E25" s="50" t="s">
        <v>55</v>
      </c>
      <c r="F25" s="50" t="s">
        <v>56</v>
      </c>
      <c r="G25" s="126"/>
      <c r="H25" s="129"/>
    </row>
    <row r="26" spans="1:11" s="4" customFormat="1" ht="14" thickBot="1" x14ac:dyDescent="0.2">
      <c r="A26" s="38" t="s">
        <v>21</v>
      </c>
      <c r="B26" s="150"/>
      <c r="C26" s="151" t="s">
        <v>3</v>
      </c>
      <c r="D26" s="122">
        <v>100</v>
      </c>
      <c r="E26" s="120">
        <v>101</v>
      </c>
      <c r="F26" s="121">
        <v>101</v>
      </c>
      <c r="G26" s="125">
        <f>H26/38</f>
        <v>3.986842105263158</v>
      </c>
      <c r="H26" s="130">
        <f>(D26 * D27) + (E26 * E27) + (F26 * F27)</f>
        <v>151.5</v>
      </c>
    </row>
    <row r="27" spans="1:11" s="4" customFormat="1" x14ac:dyDescent="0.15">
      <c r="A27" s="35"/>
      <c r="B27" s="152"/>
      <c r="C27" s="151" t="s">
        <v>20</v>
      </c>
      <c r="D27" s="28"/>
      <c r="E27" s="67">
        <v>0.5</v>
      </c>
      <c r="F27" s="68">
        <v>1</v>
      </c>
      <c r="G27" s="73"/>
      <c r="H27" s="59"/>
    </row>
    <row r="28" spans="1:11" s="4" customFormat="1" x14ac:dyDescent="0.15">
      <c r="A28" s="131" t="s">
        <v>84</v>
      </c>
      <c r="B28" s="152"/>
      <c r="C28" s="153"/>
      <c r="D28" s="154"/>
      <c r="E28" s="123">
        <v>10</v>
      </c>
      <c r="F28" s="124">
        <v>10</v>
      </c>
      <c r="G28" s="135">
        <f>H28/38</f>
        <v>2.6315789473684212</v>
      </c>
      <c r="H28" s="137">
        <f xml:space="preserve"> (E28 *5)+(F28*5)</f>
        <v>100</v>
      </c>
    </row>
    <row r="29" spans="1:11" s="4" customFormat="1" x14ac:dyDescent="0.15">
      <c r="A29" s="38" t="s">
        <v>4</v>
      </c>
      <c r="B29" s="150" t="s">
        <v>57</v>
      </c>
      <c r="C29" s="69">
        <v>4</v>
      </c>
      <c r="D29" s="37"/>
      <c r="E29" s="37"/>
      <c r="F29" s="37"/>
      <c r="G29" s="134">
        <f t="shared" ref="G29:G34" si="0">H29/38</f>
        <v>0</v>
      </c>
      <c r="H29" s="136">
        <f>(D26/C29*D29)+(E26/C29*E29)+(F26/C29*F29)</f>
        <v>0</v>
      </c>
    </row>
    <row r="30" spans="1:11" s="4" customFormat="1" x14ac:dyDescent="0.15">
      <c r="A30" s="58" t="s">
        <v>15</v>
      </c>
      <c r="B30" s="48"/>
      <c r="C30" s="25"/>
      <c r="D30" s="60"/>
      <c r="E30" s="60"/>
      <c r="F30" s="25"/>
      <c r="G30" s="51">
        <f t="shared" si="0"/>
        <v>6.3157894736842106</v>
      </c>
      <c r="H30" s="132">
        <v>240</v>
      </c>
    </row>
    <row r="31" spans="1:11" s="4" customFormat="1" x14ac:dyDescent="0.15">
      <c r="A31" s="39" t="s">
        <v>42</v>
      </c>
      <c r="B31" s="155"/>
      <c r="C31" s="156"/>
      <c r="D31" s="157"/>
      <c r="E31" s="157"/>
      <c r="F31" s="156"/>
      <c r="G31" s="51">
        <f t="shared" si="0"/>
        <v>3.1052631578947367</v>
      </c>
      <c r="H31" s="132">
        <v>118</v>
      </c>
    </row>
    <row r="32" spans="1:11" s="4" customFormat="1" x14ac:dyDescent="0.15">
      <c r="A32" s="40" t="s">
        <v>43</v>
      </c>
      <c r="B32" s="158"/>
      <c r="C32" s="156"/>
      <c r="D32" s="157"/>
      <c r="E32" s="157"/>
      <c r="F32" s="156"/>
      <c r="G32" s="51">
        <f t="shared" si="0"/>
        <v>3.0263157894736841</v>
      </c>
      <c r="H32" s="132">
        <v>115</v>
      </c>
    </row>
    <row r="33" spans="1:9" s="4" customFormat="1" x14ac:dyDescent="0.15">
      <c r="A33" s="62" t="s">
        <v>52</v>
      </c>
      <c r="B33" s="61"/>
      <c r="C33" s="29"/>
      <c r="D33" s="36"/>
      <c r="E33" s="36"/>
      <c r="F33" s="29"/>
      <c r="G33" s="51">
        <f t="shared" si="0"/>
        <v>1.0526315789473684</v>
      </c>
      <c r="H33" s="132">
        <v>40</v>
      </c>
    </row>
    <row r="34" spans="1:9" s="4" customFormat="1" ht="14" thickBot="1" x14ac:dyDescent="0.2">
      <c r="A34" s="44" t="s">
        <v>53</v>
      </c>
      <c r="B34" s="45"/>
      <c r="C34" s="30"/>
      <c r="D34" s="46"/>
      <c r="E34" s="46"/>
      <c r="F34" s="30"/>
      <c r="G34" s="159">
        <f t="shared" si="0"/>
        <v>4.3684210526315788</v>
      </c>
      <c r="H34" s="133">
        <v>166</v>
      </c>
    </row>
    <row r="35" spans="1:9" s="4" customFormat="1" ht="14" thickBot="1" x14ac:dyDescent="0.2">
      <c r="A35" s="17"/>
      <c r="B35" s="17"/>
      <c r="C35" s="21"/>
      <c r="D35" s="26"/>
      <c r="E35" s="26"/>
      <c r="F35" s="26"/>
      <c r="G35" s="148"/>
      <c r="H35" s="160">
        <f>SUM(H24:H34)</f>
        <v>1158.5</v>
      </c>
    </row>
    <row r="36" spans="1:9" s="4" customFormat="1" ht="16.5" customHeight="1" x14ac:dyDescent="0.15">
      <c r="C36" s="1"/>
      <c r="D36" s="161"/>
      <c r="E36" s="162"/>
      <c r="F36" s="162"/>
      <c r="G36" s="63"/>
      <c r="H36" s="63"/>
    </row>
    <row r="37" spans="1:9" s="4" customFormat="1" x14ac:dyDescent="0.15">
      <c r="C37" s="1"/>
      <c r="D37" s="31"/>
      <c r="E37" s="31"/>
      <c r="F37" s="31"/>
      <c r="H37" s="19"/>
    </row>
    <row r="38" spans="1:9" s="4" customFormat="1" x14ac:dyDescent="0.15">
      <c r="A38" s="32" t="s">
        <v>6</v>
      </c>
      <c r="B38" s="32"/>
      <c r="D38" s="27"/>
      <c r="E38" s="27"/>
      <c r="F38" s="27"/>
      <c r="G38" s="19"/>
      <c r="H38" s="27"/>
      <c r="I38" s="27"/>
    </row>
    <row r="39" spans="1:9" s="4" customFormat="1" x14ac:dyDescent="0.15">
      <c r="A39" s="33"/>
      <c r="B39" s="33"/>
      <c r="D39" s="27"/>
      <c r="E39" s="27"/>
      <c r="F39" s="27"/>
      <c r="G39" s="27"/>
      <c r="H39" s="27"/>
      <c r="I39" s="27"/>
    </row>
    <row r="40" spans="1:9" s="4" customFormat="1" x14ac:dyDescent="0.15">
      <c r="A40" s="4" t="s">
        <v>7</v>
      </c>
      <c r="D40" s="27"/>
      <c r="E40" s="27"/>
      <c r="F40" s="27"/>
      <c r="G40" s="27"/>
      <c r="H40" s="27"/>
      <c r="I40" s="27"/>
    </row>
    <row r="41" spans="1:9" s="4" customFormat="1" x14ac:dyDescent="0.15">
      <c r="A41" s="4" t="s">
        <v>8</v>
      </c>
      <c r="D41" s="27"/>
      <c r="E41" s="27"/>
      <c r="F41" s="27"/>
      <c r="G41" s="27"/>
      <c r="H41" s="27"/>
      <c r="I41" s="27"/>
    </row>
    <row r="42" spans="1:9" s="4" customFormat="1" x14ac:dyDescent="0.15"/>
    <row r="43" spans="1:9" s="4" customFormat="1" x14ac:dyDescent="0.15"/>
    <row r="44" spans="1:9" s="4" customFormat="1" ht="14" thickBot="1" x14ac:dyDescent="0.2">
      <c r="A44" s="34"/>
      <c r="B44" s="65"/>
      <c r="C44" s="66"/>
      <c r="D44" s="66"/>
      <c r="E44" s="66"/>
      <c r="F44" s="66"/>
      <c r="G44" s="66"/>
      <c r="H44" s="66"/>
    </row>
    <row r="45" spans="1:9" s="4" customFormat="1" ht="14" thickTop="1" x14ac:dyDescent="0.15">
      <c r="A45" s="4" t="s">
        <v>16</v>
      </c>
      <c r="B45" s="4" t="s">
        <v>10</v>
      </c>
      <c r="F45" s="4" t="s">
        <v>11</v>
      </c>
    </row>
    <row r="46" spans="1:9" s="4" customFormat="1" x14ac:dyDescent="0.15"/>
    <row r="47" spans="1:9" s="4" customFormat="1" x14ac:dyDescent="0.15"/>
    <row r="48" spans="1:9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</sheetData>
  <sheetProtection selectLockedCells="1"/>
  <mergeCells count="1">
    <mergeCell ref="D36:F3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2"/>
  <sheetViews>
    <sheetView workbookViewId="0">
      <selection activeCell="H35" sqref="H35:H41"/>
    </sheetView>
  </sheetViews>
  <sheetFormatPr baseColWidth="10" defaultColWidth="8.83203125" defaultRowHeight="13" x14ac:dyDescent="0.15"/>
  <cols>
    <col min="1" max="1" width="51.83203125" customWidth="1"/>
    <col min="2" max="2" width="12.33203125" customWidth="1"/>
    <col min="3" max="6" width="8.83203125" customWidth="1"/>
    <col min="7" max="7" width="10.1640625" customWidth="1"/>
  </cols>
  <sheetData>
    <row r="1" spans="1:256" ht="23" x14ac:dyDescent="0.25">
      <c r="A1" s="119" t="s">
        <v>82</v>
      </c>
    </row>
    <row r="2" spans="1:256" x14ac:dyDescent="0.15">
      <c r="A2" s="4" t="s">
        <v>58</v>
      </c>
      <c r="B2" s="4"/>
      <c r="C2" s="4"/>
      <c r="D2" s="4"/>
      <c r="E2" s="4"/>
      <c r="F2" s="4"/>
      <c r="G2" s="4"/>
      <c r="H2" s="4" t="s">
        <v>85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 t="s">
        <v>58</v>
      </c>
      <c r="CF2" s="4" t="s">
        <v>58</v>
      </c>
      <c r="CG2" s="4" t="s">
        <v>58</v>
      </c>
      <c r="CH2" s="4" t="s">
        <v>58</v>
      </c>
      <c r="CI2" s="4" t="s">
        <v>58</v>
      </c>
      <c r="CJ2" s="4" t="s">
        <v>58</v>
      </c>
      <c r="CK2" s="4" t="s">
        <v>58</v>
      </c>
      <c r="CL2" s="4" t="s">
        <v>58</v>
      </c>
      <c r="CM2" s="4" t="s">
        <v>58</v>
      </c>
      <c r="CN2" s="4" t="s">
        <v>58</v>
      </c>
      <c r="CO2" s="4" t="s">
        <v>58</v>
      </c>
      <c r="CP2" s="4" t="s">
        <v>58</v>
      </c>
      <c r="CQ2" s="4" t="s">
        <v>58</v>
      </c>
      <c r="CR2" s="4" t="s">
        <v>58</v>
      </c>
      <c r="CS2" s="4" t="s">
        <v>58</v>
      </c>
      <c r="CT2" s="4" t="s">
        <v>58</v>
      </c>
      <c r="CU2" s="4" t="s">
        <v>58</v>
      </c>
      <c r="CV2" s="4" t="s">
        <v>58</v>
      </c>
      <c r="CW2" s="4" t="s">
        <v>58</v>
      </c>
      <c r="CX2" s="4" t="s">
        <v>58</v>
      </c>
      <c r="CY2" s="4" t="s">
        <v>58</v>
      </c>
      <c r="CZ2" s="4" t="s">
        <v>58</v>
      </c>
      <c r="DA2" s="4" t="s">
        <v>58</v>
      </c>
      <c r="DB2" s="4" t="s">
        <v>58</v>
      </c>
      <c r="DC2" s="4" t="s">
        <v>58</v>
      </c>
      <c r="DD2" s="4" t="s">
        <v>58</v>
      </c>
      <c r="DE2" s="4" t="s">
        <v>58</v>
      </c>
      <c r="DF2" s="4" t="s">
        <v>58</v>
      </c>
      <c r="DG2" s="4" t="s">
        <v>58</v>
      </c>
      <c r="DH2" s="4" t="s">
        <v>58</v>
      </c>
      <c r="DI2" s="4" t="s">
        <v>58</v>
      </c>
      <c r="DJ2" s="4" t="s">
        <v>58</v>
      </c>
      <c r="DK2" s="4" t="s">
        <v>58</v>
      </c>
      <c r="DL2" s="4" t="s">
        <v>58</v>
      </c>
      <c r="DM2" s="4" t="s">
        <v>58</v>
      </c>
      <c r="DN2" s="4" t="s">
        <v>58</v>
      </c>
      <c r="DO2" s="4" t="s">
        <v>58</v>
      </c>
      <c r="DP2" s="4" t="s">
        <v>58</v>
      </c>
      <c r="DQ2" s="4" t="s">
        <v>58</v>
      </c>
      <c r="DR2" s="4" t="s">
        <v>58</v>
      </c>
      <c r="DS2" s="4" t="s">
        <v>58</v>
      </c>
      <c r="DT2" s="4" t="s">
        <v>58</v>
      </c>
      <c r="DU2" s="4" t="s">
        <v>58</v>
      </c>
      <c r="DV2" s="4" t="s">
        <v>58</v>
      </c>
      <c r="DW2" s="4" t="s">
        <v>58</v>
      </c>
      <c r="DX2" s="4" t="s">
        <v>58</v>
      </c>
      <c r="DY2" s="4" t="s">
        <v>58</v>
      </c>
      <c r="DZ2" s="4" t="s">
        <v>58</v>
      </c>
      <c r="EA2" s="4" t="s">
        <v>58</v>
      </c>
      <c r="EB2" s="4" t="s">
        <v>58</v>
      </c>
      <c r="EC2" s="4" t="s">
        <v>58</v>
      </c>
      <c r="ED2" s="4" t="s">
        <v>58</v>
      </c>
      <c r="EE2" s="4" t="s">
        <v>58</v>
      </c>
      <c r="EF2" s="4" t="s">
        <v>58</v>
      </c>
      <c r="EG2" s="4" t="s">
        <v>58</v>
      </c>
      <c r="EH2" s="4" t="s">
        <v>58</v>
      </c>
      <c r="EI2" s="4" t="s">
        <v>58</v>
      </c>
      <c r="EJ2" s="4" t="s">
        <v>58</v>
      </c>
      <c r="EK2" s="4" t="s">
        <v>58</v>
      </c>
      <c r="EL2" s="4" t="s">
        <v>58</v>
      </c>
      <c r="EM2" s="4" t="s">
        <v>58</v>
      </c>
      <c r="EN2" s="4" t="s">
        <v>58</v>
      </c>
      <c r="EO2" s="4" t="s">
        <v>58</v>
      </c>
      <c r="EP2" s="4" t="s">
        <v>58</v>
      </c>
      <c r="EQ2" s="4" t="s">
        <v>58</v>
      </c>
      <c r="ER2" s="4" t="s">
        <v>58</v>
      </c>
      <c r="ES2" s="4" t="s">
        <v>58</v>
      </c>
      <c r="ET2" s="4" t="s">
        <v>58</v>
      </c>
      <c r="EU2" s="4" t="s">
        <v>58</v>
      </c>
      <c r="EV2" s="4" t="s">
        <v>58</v>
      </c>
      <c r="EW2" s="4" t="s">
        <v>58</v>
      </c>
      <c r="EX2" s="4" t="s">
        <v>58</v>
      </c>
      <c r="EY2" s="4" t="s">
        <v>58</v>
      </c>
      <c r="EZ2" s="4" t="s">
        <v>58</v>
      </c>
      <c r="FA2" s="4" t="s">
        <v>58</v>
      </c>
      <c r="FB2" s="4" t="s">
        <v>58</v>
      </c>
      <c r="FC2" s="4" t="s">
        <v>58</v>
      </c>
      <c r="FD2" s="4" t="s">
        <v>58</v>
      </c>
      <c r="FE2" s="4" t="s">
        <v>58</v>
      </c>
      <c r="FF2" s="4" t="s">
        <v>58</v>
      </c>
      <c r="FG2" s="4" t="s">
        <v>58</v>
      </c>
      <c r="FH2" s="4" t="s">
        <v>58</v>
      </c>
      <c r="FI2" s="4" t="s">
        <v>58</v>
      </c>
      <c r="FJ2" s="4" t="s">
        <v>58</v>
      </c>
      <c r="FK2" s="4" t="s">
        <v>58</v>
      </c>
      <c r="FL2" s="4" t="s">
        <v>58</v>
      </c>
      <c r="FM2" s="4" t="s">
        <v>58</v>
      </c>
      <c r="FN2" s="4" t="s">
        <v>58</v>
      </c>
      <c r="FO2" s="4" t="s">
        <v>58</v>
      </c>
      <c r="FP2" s="4" t="s">
        <v>58</v>
      </c>
      <c r="FQ2" s="4" t="s">
        <v>58</v>
      </c>
      <c r="FR2" s="4" t="s">
        <v>58</v>
      </c>
      <c r="FS2" s="4" t="s">
        <v>58</v>
      </c>
      <c r="FT2" s="4" t="s">
        <v>58</v>
      </c>
      <c r="FU2" s="4" t="s">
        <v>58</v>
      </c>
      <c r="FV2" s="4" t="s">
        <v>58</v>
      </c>
      <c r="FW2" s="4" t="s">
        <v>58</v>
      </c>
      <c r="FX2" s="4" t="s">
        <v>58</v>
      </c>
      <c r="FY2" s="4" t="s">
        <v>58</v>
      </c>
      <c r="FZ2" s="4" t="s">
        <v>58</v>
      </c>
      <c r="GA2" s="4" t="s">
        <v>58</v>
      </c>
      <c r="GB2" s="4" t="s">
        <v>58</v>
      </c>
      <c r="GC2" s="4" t="s">
        <v>58</v>
      </c>
      <c r="GD2" s="4" t="s">
        <v>58</v>
      </c>
      <c r="GE2" s="4" t="s">
        <v>58</v>
      </c>
      <c r="GF2" s="4" t="s">
        <v>58</v>
      </c>
      <c r="GG2" s="4" t="s">
        <v>58</v>
      </c>
      <c r="GH2" s="4" t="s">
        <v>58</v>
      </c>
      <c r="GI2" s="4" t="s">
        <v>58</v>
      </c>
      <c r="GJ2" s="4" t="s">
        <v>58</v>
      </c>
      <c r="GK2" s="4" t="s">
        <v>58</v>
      </c>
      <c r="GL2" s="4" t="s">
        <v>58</v>
      </c>
      <c r="GM2" s="4" t="s">
        <v>58</v>
      </c>
      <c r="GN2" s="4" t="s">
        <v>58</v>
      </c>
      <c r="GO2" s="4" t="s">
        <v>58</v>
      </c>
      <c r="GP2" s="4" t="s">
        <v>58</v>
      </c>
      <c r="GQ2" s="4" t="s">
        <v>58</v>
      </c>
      <c r="GR2" s="4" t="s">
        <v>58</v>
      </c>
      <c r="GS2" s="4" t="s">
        <v>58</v>
      </c>
      <c r="GT2" s="4" t="s">
        <v>58</v>
      </c>
      <c r="GU2" s="4" t="s">
        <v>58</v>
      </c>
      <c r="GV2" s="4" t="s">
        <v>58</v>
      </c>
      <c r="GW2" s="4" t="s">
        <v>58</v>
      </c>
      <c r="GX2" s="4" t="s">
        <v>58</v>
      </c>
      <c r="GY2" s="4" t="s">
        <v>58</v>
      </c>
      <c r="GZ2" s="4" t="s">
        <v>58</v>
      </c>
      <c r="HA2" s="4" t="s">
        <v>58</v>
      </c>
      <c r="HB2" s="4" t="s">
        <v>58</v>
      </c>
      <c r="HC2" s="4" t="s">
        <v>58</v>
      </c>
      <c r="HD2" s="4" t="s">
        <v>58</v>
      </c>
      <c r="HE2" s="4" t="s">
        <v>58</v>
      </c>
      <c r="HF2" s="4" t="s">
        <v>58</v>
      </c>
      <c r="HG2" s="4" t="s">
        <v>58</v>
      </c>
      <c r="HH2" s="4" t="s">
        <v>58</v>
      </c>
      <c r="HI2" s="4" t="s">
        <v>58</v>
      </c>
      <c r="HJ2" s="4" t="s">
        <v>58</v>
      </c>
      <c r="HK2" s="4" t="s">
        <v>58</v>
      </c>
      <c r="HL2" s="4" t="s">
        <v>58</v>
      </c>
      <c r="HM2" s="4" t="s">
        <v>58</v>
      </c>
      <c r="HN2" s="4" t="s">
        <v>58</v>
      </c>
      <c r="HO2" s="4" t="s">
        <v>58</v>
      </c>
      <c r="HP2" s="4" t="s">
        <v>58</v>
      </c>
      <c r="HQ2" s="4" t="s">
        <v>58</v>
      </c>
      <c r="HR2" s="4" t="s">
        <v>58</v>
      </c>
      <c r="HS2" s="4" t="s">
        <v>58</v>
      </c>
      <c r="HT2" s="4" t="s">
        <v>58</v>
      </c>
      <c r="HU2" s="4" t="s">
        <v>58</v>
      </c>
      <c r="HV2" s="4" t="s">
        <v>58</v>
      </c>
      <c r="HW2" s="4" t="s">
        <v>58</v>
      </c>
      <c r="HX2" s="4" t="s">
        <v>58</v>
      </c>
      <c r="HY2" s="4" t="s">
        <v>58</v>
      </c>
      <c r="HZ2" s="4" t="s">
        <v>58</v>
      </c>
      <c r="IA2" s="4" t="s">
        <v>58</v>
      </c>
      <c r="IB2" s="4" t="s">
        <v>58</v>
      </c>
      <c r="IC2" s="4" t="s">
        <v>58</v>
      </c>
      <c r="ID2" s="4" t="s">
        <v>58</v>
      </c>
      <c r="IE2" s="4" t="s">
        <v>58</v>
      </c>
      <c r="IF2" s="4" t="s">
        <v>58</v>
      </c>
      <c r="IG2" s="4" t="s">
        <v>58</v>
      </c>
      <c r="IH2" s="4" t="s">
        <v>58</v>
      </c>
      <c r="II2" s="4" t="s">
        <v>58</v>
      </c>
      <c r="IJ2" s="4" t="s">
        <v>58</v>
      </c>
      <c r="IK2" s="4" t="s">
        <v>58</v>
      </c>
      <c r="IL2" s="4" t="s">
        <v>58</v>
      </c>
      <c r="IM2" s="4" t="s">
        <v>58</v>
      </c>
      <c r="IN2" s="4" t="s">
        <v>58</v>
      </c>
      <c r="IO2" s="4" t="s">
        <v>58</v>
      </c>
      <c r="IP2" s="4" t="s">
        <v>58</v>
      </c>
      <c r="IQ2" s="4" t="s">
        <v>58</v>
      </c>
      <c r="IR2" s="4" t="s">
        <v>58</v>
      </c>
      <c r="IS2" s="4" t="s">
        <v>58</v>
      </c>
      <c r="IT2" s="4" t="s">
        <v>58</v>
      </c>
      <c r="IU2" s="4" t="s">
        <v>58</v>
      </c>
      <c r="IV2" s="4" t="s">
        <v>58</v>
      </c>
    </row>
    <row r="3" spans="1:256" x14ac:dyDescent="0.15">
      <c r="A3" s="64" t="s">
        <v>71</v>
      </c>
      <c r="G3" s="4"/>
      <c r="H3" s="71">
        <f>Vuosityöaikalaskuri!D12</f>
        <v>1207</v>
      </c>
    </row>
    <row r="4" spans="1:256" ht="14" thickBot="1" x14ac:dyDescent="0.2">
      <c r="A4" s="43" t="s">
        <v>50</v>
      </c>
      <c r="G4" s="4"/>
    </row>
    <row r="5" spans="1:256" ht="14" thickBot="1" x14ac:dyDescent="0.2">
      <c r="H5" s="81">
        <f>Vuosityöaikalaskuri!H24</f>
        <v>228</v>
      </c>
    </row>
    <row r="6" spans="1:256" ht="14" thickBot="1" x14ac:dyDescent="0.2">
      <c r="A6" s="104" t="s">
        <v>51</v>
      </c>
      <c r="B6" s="105"/>
      <c r="C6" s="80"/>
      <c r="D6" s="26" t="s">
        <v>54</v>
      </c>
      <c r="E6" s="26" t="s">
        <v>55</v>
      </c>
      <c r="F6" s="26" t="s">
        <v>56</v>
      </c>
      <c r="G6" s="72"/>
      <c r="H6" s="82"/>
    </row>
    <row r="7" spans="1:256" ht="15" thickTop="1" thickBot="1" x14ac:dyDescent="0.2">
      <c r="A7" s="106" t="s">
        <v>21</v>
      </c>
      <c r="B7" s="106"/>
      <c r="C7" s="80" t="s">
        <v>3</v>
      </c>
      <c r="D7" s="76"/>
      <c r="E7" s="75"/>
      <c r="F7" s="140"/>
      <c r="G7" s="72"/>
      <c r="H7" s="143">
        <f>(D7*D8)+(E7*E8)+(F7*F8)</f>
        <v>0</v>
      </c>
    </row>
    <row r="8" spans="1:256" ht="15" thickTop="1" thickBot="1" x14ac:dyDescent="0.2">
      <c r="A8" s="106"/>
      <c r="B8" s="105"/>
      <c r="C8" s="80" t="s">
        <v>20</v>
      </c>
      <c r="D8" s="67"/>
      <c r="E8" s="67"/>
      <c r="F8" s="68"/>
      <c r="G8" s="147"/>
      <c r="H8" s="82"/>
    </row>
    <row r="9" spans="1:256" ht="14" thickBot="1" x14ac:dyDescent="0.2">
      <c r="A9" s="106" t="s">
        <v>84</v>
      </c>
      <c r="B9" s="105"/>
      <c r="C9" s="80"/>
      <c r="D9" s="139"/>
      <c r="E9" s="28"/>
      <c r="F9" s="53"/>
      <c r="G9" s="107"/>
      <c r="H9" s="142">
        <f xml:space="preserve"> (E9*5)+(F9*5)</f>
        <v>0</v>
      </c>
    </row>
    <row r="10" spans="1:256" ht="14" thickBot="1" x14ac:dyDescent="0.2">
      <c r="A10" s="106" t="s">
        <v>4</v>
      </c>
      <c r="B10" s="106" t="s">
        <v>57</v>
      </c>
      <c r="C10" s="69">
        <v>4</v>
      </c>
      <c r="D10" s="37"/>
      <c r="E10" s="37"/>
      <c r="F10" s="141"/>
      <c r="G10" s="72"/>
      <c r="H10" s="142">
        <f>(D7/C10*D10)+(E7/C10*E10)+(F7/C10*F10)</f>
        <v>0</v>
      </c>
    </row>
    <row r="11" spans="1:256" ht="14" thickBot="1" x14ac:dyDescent="0.2">
      <c r="A11" s="105" t="s">
        <v>15</v>
      </c>
      <c r="B11" s="106"/>
      <c r="C11" s="26"/>
      <c r="D11" s="72"/>
      <c r="E11" s="72"/>
      <c r="F11" s="72"/>
      <c r="G11" s="72"/>
      <c r="H11" s="82"/>
    </row>
    <row r="12" spans="1:256" ht="14" thickBot="1" x14ac:dyDescent="0.2">
      <c r="A12" s="106" t="s">
        <v>60</v>
      </c>
      <c r="B12" s="107"/>
      <c r="C12" s="107"/>
      <c r="D12" s="107"/>
      <c r="E12" s="107"/>
      <c r="F12" s="107"/>
      <c r="G12" s="83"/>
      <c r="H12" s="81">
        <f>SUM(G12:G24)</f>
        <v>0</v>
      </c>
    </row>
    <row r="13" spans="1:256" ht="15" x14ac:dyDescent="0.15">
      <c r="A13" s="108" t="s">
        <v>61</v>
      </c>
      <c r="B13" s="107"/>
      <c r="C13" s="107"/>
      <c r="D13" s="107"/>
      <c r="E13" s="107"/>
      <c r="F13" s="107"/>
      <c r="G13" s="70"/>
      <c r="H13" s="82"/>
    </row>
    <row r="14" spans="1:256" ht="15" x14ac:dyDescent="0.15">
      <c r="A14" s="108" t="s">
        <v>68</v>
      </c>
      <c r="B14" s="107"/>
      <c r="C14" s="107"/>
      <c r="D14" s="107"/>
      <c r="E14" s="107"/>
      <c r="F14" s="107"/>
      <c r="G14" s="70"/>
      <c r="H14" s="82"/>
    </row>
    <row r="15" spans="1:256" ht="15" x14ac:dyDescent="0.15">
      <c r="A15" s="108" t="s">
        <v>62</v>
      </c>
      <c r="B15" s="107"/>
      <c r="C15" s="107"/>
      <c r="D15" s="107"/>
      <c r="E15" s="107"/>
      <c r="F15" s="107"/>
      <c r="G15" s="70"/>
      <c r="H15" s="82"/>
    </row>
    <row r="16" spans="1:256" ht="15" x14ac:dyDescent="0.15">
      <c r="A16" s="108" t="s">
        <v>63</v>
      </c>
      <c r="B16" s="107"/>
      <c r="C16" s="107"/>
      <c r="D16" s="107"/>
      <c r="E16" s="107"/>
      <c r="F16" s="107"/>
      <c r="G16" s="70"/>
      <c r="H16" s="82"/>
    </row>
    <row r="17" spans="1:13" ht="15" x14ac:dyDescent="0.15">
      <c r="A17" s="108" t="s">
        <v>64</v>
      </c>
      <c r="B17" s="107"/>
      <c r="C17" s="107"/>
      <c r="D17" s="107"/>
      <c r="E17" s="107"/>
      <c r="F17" s="107"/>
      <c r="G17" s="70"/>
      <c r="H17" s="82"/>
      <c r="M17" s="74"/>
    </row>
    <row r="18" spans="1:13" ht="15" x14ac:dyDescent="0.15">
      <c r="A18" s="108" t="s">
        <v>65</v>
      </c>
      <c r="B18" s="107"/>
      <c r="C18" s="107"/>
      <c r="D18" s="107"/>
      <c r="E18" s="107"/>
      <c r="F18" s="107"/>
      <c r="G18" s="70"/>
      <c r="H18" s="82"/>
    </row>
    <row r="19" spans="1:13" ht="15" x14ac:dyDescent="0.15">
      <c r="A19" s="108" t="s">
        <v>66</v>
      </c>
      <c r="B19" s="107"/>
      <c r="C19" s="107"/>
      <c r="D19" s="109"/>
      <c r="E19" s="107"/>
      <c r="F19" s="107"/>
      <c r="G19" s="70"/>
      <c r="H19" s="82"/>
    </row>
    <row r="20" spans="1:13" ht="15" x14ac:dyDescent="0.15">
      <c r="A20" s="108" t="s">
        <v>67</v>
      </c>
      <c r="B20" s="107"/>
      <c r="C20" s="107"/>
      <c r="D20" s="109"/>
      <c r="E20" s="107"/>
      <c r="F20" s="107"/>
      <c r="G20" s="70"/>
      <c r="H20" s="82"/>
    </row>
    <row r="21" spans="1:13" ht="15" x14ac:dyDescent="0.15">
      <c r="A21" s="108" t="s">
        <v>69</v>
      </c>
      <c r="B21" s="107"/>
      <c r="C21" s="107"/>
      <c r="D21" s="109"/>
      <c r="E21" s="107"/>
      <c r="F21" s="107"/>
      <c r="G21" s="70"/>
      <c r="H21" s="82"/>
    </row>
    <row r="22" spans="1:13" ht="15" x14ac:dyDescent="0.15">
      <c r="A22" s="108" t="s">
        <v>70</v>
      </c>
      <c r="B22" s="107"/>
      <c r="C22" s="107"/>
      <c r="D22" s="109"/>
      <c r="E22" s="107"/>
      <c r="F22" s="107"/>
      <c r="G22" s="70"/>
      <c r="H22" s="82"/>
    </row>
    <row r="23" spans="1:13" ht="15" x14ac:dyDescent="0.15">
      <c r="A23" s="108" t="s">
        <v>78</v>
      </c>
      <c r="B23" s="77"/>
      <c r="C23" s="77"/>
      <c r="D23" s="78"/>
      <c r="E23" s="77"/>
      <c r="F23" s="107"/>
      <c r="G23" s="70"/>
      <c r="H23" s="82"/>
    </row>
    <row r="24" spans="1:13" ht="15" x14ac:dyDescent="0.15">
      <c r="A24" s="108" t="s">
        <v>78</v>
      </c>
      <c r="B24" s="77"/>
      <c r="C24" s="77"/>
      <c r="D24" s="78"/>
      <c r="E24" s="77"/>
      <c r="F24" s="107"/>
      <c r="G24" s="70"/>
      <c r="H24" s="82"/>
    </row>
    <row r="25" spans="1:13" ht="16" thickBot="1" x14ac:dyDescent="0.2">
      <c r="A25" s="110" t="s">
        <v>42</v>
      </c>
      <c r="B25" s="107"/>
      <c r="C25" s="107"/>
      <c r="D25" s="109"/>
      <c r="E25" s="107"/>
      <c r="F25" s="107"/>
      <c r="G25" s="84"/>
      <c r="H25" s="82"/>
    </row>
    <row r="26" spans="1:13" ht="16" thickBot="1" x14ac:dyDescent="0.2">
      <c r="A26" s="108" t="s">
        <v>74</v>
      </c>
      <c r="B26" s="107"/>
      <c r="C26" s="107"/>
      <c r="D26" s="109"/>
      <c r="E26" s="107"/>
      <c r="F26" s="107"/>
      <c r="G26" s="70"/>
      <c r="H26" s="81">
        <f>SUM(G26:G33)</f>
        <v>0</v>
      </c>
    </row>
    <row r="27" spans="1:13" ht="15" x14ac:dyDescent="0.15">
      <c r="A27" s="108" t="s">
        <v>63</v>
      </c>
      <c r="B27" s="107"/>
      <c r="C27" s="107"/>
      <c r="D27" s="109"/>
      <c r="E27" s="107"/>
      <c r="F27" s="107"/>
      <c r="G27" s="70"/>
      <c r="H27" s="82"/>
    </row>
    <row r="28" spans="1:13" ht="15" x14ac:dyDescent="0.15">
      <c r="A28" s="108" t="s">
        <v>79</v>
      </c>
      <c r="B28" s="107"/>
      <c r="C28" s="107"/>
      <c r="D28" s="109"/>
      <c r="E28" s="107"/>
      <c r="F28" s="107"/>
      <c r="G28" s="70"/>
      <c r="H28" s="82"/>
    </row>
    <row r="29" spans="1:13" ht="15" x14ac:dyDescent="0.15">
      <c r="A29" s="108" t="s">
        <v>75</v>
      </c>
      <c r="B29" s="107"/>
      <c r="C29" s="107"/>
      <c r="D29" s="107"/>
      <c r="E29" s="107"/>
      <c r="F29" s="107"/>
      <c r="G29" s="70"/>
      <c r="H29" s="82"/>
    </row>
    <row r="30" spans="1:13" ht="15" x14ac:dyDescent="0.15">
      <c r="A30" s="108" t="s">
        <v>76</v>
      </c>
      <c r="B30" s="107"/>
      <c r="C30" s="107"/>
      <c r="D30" s="107"/>
      <c r="E30" s="107"/>
      <c r="F30" s="107"/>
      <c r="G30" s="70"/>
      <c r="H30" s="82"/>
    </row>
    <row r="31" spans="1:13" ht="15" x14ac:dyDescent="0.15">
      <c r="A31" s="108" t="s">
        <v>77</v>
      </c>
      <c r="B31" s="107"/>
      <c r="C31" s="107"/>
      <c r="D31" s="107"/>
      <c r="E31" s="107"/>
      <c r="F31" s="107"/>
      <c r="G31" s="70"/>
      <c r="H31" s="82"/>
    </row>
    <row r="32" spans="1:13" ht="15" x14ac:dyDescent="0.15">
      <c r="A32" s="108" t="s">
        <v>78</v>
      </c>
      <c r="B32" s="77"/>
      <c r="C32" s="77"/>
      <c r="D32" s="77"/>
      <c r="E32" s="77"/>
      <c r="F32" s="107"/>
      <c r="G32" s="70"/>
      <c r="H32" s="82"/>
    </row>
    <row r="33" spans="1:8" ht="15" x14ac:dyDescent="0.15">
      <c r="A33" s="108" t="s">
        <v>78</v>
      </c>
      <c r="B33" s="77"/>
      <c r="C33" s="77"/>
      <c r="D33" s="77"/>
      <c r="E33" s="77"/>
      <c r="F33" s="107"/>
      <c r="G33" s="70"/>
      <c r="H33" s="82"/>
    </row>
    <row r="34" spans="1:8" ht="16" thickBot="1" x14ac:dyDescent="0.2">
      <c r="A34" s="111"/>
      <c r="B34" s="107"/>
      <c r="C34" s="107"/>
      <c r="D34" s="107"/>
      <c r="E34" s="107"/>
      <c r="F34" s="107"/>
      <c r="G34" s="107"/>
      <c r="H34" s="82"/>
    </row>
    <row r="35" spans="1:8" ht="14" thickBot="1" x14ac:dyDescent="0.2">
      <c r="A35" s="112" t="s">
        <v>43</v>
      </c>
      <c r="B35" s="107"/>
      <c r="C35" s="107"/>
      <c r="D35" s="107"/>
      <c r="E35" s="107"/>
      <c r="F35" s="107"/>
      <c r="G35" s="107"/>
      <c r="H35" s="144"/>
    </row>
    <row r="36" spans="1:8" ht="14" thickBot="1" x14ac:dyDescent="0.2">
      <c r="A36" s="112"/>
      <c r="B36" s="107"/>
      <c r="C36" s="107"/>
      <c r="D36" s="107"/>
      <c r="E36" s="107"/>
      <c r="F36" s="107"/>
      <c r="G36" s="107"/>
      <c r="H36" s="84"/>
    </row>
    <row r="37" spans="1:8" ht="14" thickBot="1" x14ac:dyDescent="0.2">
      <c r="A37" s="113" t="s">
        <v>52</v>
      </c>
      <c r="B37" s="107"/>
      <c r="C37" s="107"/>
      <c r="D37" s="107"/>
      <c r="E37" s="107"/>
      <c r="F37" s="107"/>
      <c r="G37" s="107"/>
      <c r="H37" s="144"/>
    </row>
    <row r="38" spans="1:8" ht="14" thickBot="1" x14ac:dyDescent="0.2">
      <c r="A38" s="113"/>
      <c r="B38" s="107"/>
      <c r="C38" s="107"/>
      <c r="D38" s="107"/>
      <c r="E38" s="107"/>
      <c r="F38" s="107"/>
      <c r="G38" s="107"/>
      <c r="H38" s="84"/>
    </row>
    <row r="39" spans="1:8" ht="14" thickBot="1" x14ac:dyDescent="0.2">
      <c r="A39" s="114" t="s">
        <v>53</v>
      </c>
      <c r="B39" s="77"/>
      <c r="C39" s="77"/>
      <c r="D39" s="77"/>
      <c r="E39" s="77"/>
      <c r="F39" s="107"/>
      <c r="G39" s="107"/>
      <c r="H39" s="145"/>
    </row>
    <row r="40" spans="1:8" ht="14" thickBot="1" x14ac:dyDescent="0.2">
      <c r="A40" s="114"/>
      <c r="B40" s="77"/>
      <c r="C40" s="77"/>
      <c r="D40" s="77"/>
      <c r="E40" s="77"/>
      <c r="F40" s="107"/>
      <c r="G40" s="107"/>
      <c r="H40" s="144"/>
    </row>
    <row r="41" spans="1:8" ht="14" thickBot="1" x14ac:dyDescent="0.2">
      <c r="A41" s="114"/>
      <c r="B41" s="77"/>
      <c r="C41" s="77"/>
      <c r="D41" s="77"/>
      <c r="E41" s="77"/>
      <c r="F41" s="107"/>
      <c r="G41" s="107"/>
      <c r="H41" s="146"/>
    </row>
    <row r="42" spans="1:8" x14ac:dyDescent="0.15">
      <c r="A42" s="12"/>
      <c r="B42" s="107"/>
      <c r="C42" s="107"/>
      <c r="D42" s="107"/>
      <c r="E42" s="107"/>
      <c r="F42" s="107"/>
      <c r="G42" s="107" t="s">
        <v>72</v>
      </c>
      <c r="H42" s="82">
        <f>SUM(H5:H39)</f>
        <v>228</v>
      </c>
    </row>
  </sheetData>
  <sheetProtection sheet="1" selectLockedCells="1"/>
  <pageMargins left="0.7" right="0.7" top="0.75" bottom="0.75" header="0.3" footer="0.3"/>
  <pageSetup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7"/>
  <sheetViews>
    <sheetView topLeftCell="A22" zoomScaleNormal="100" workbookViewId="0">
      <selection activeCell="B4" sqref="B4:N45"/>
    </sheetView>
  </sheetViews>
  <sheetFormatPr baseColWidth="10" defaultColWidth="8.83203125" defaultRowHeight="13" x14ac:dyDescent="0.15"/>
  <cols>
    <col min="1" max="2" width="8.83203125" customWidth="1"/>
    <col min="3" max="3" width="10.5" customWidth="1"/>
    <col min="4" max="4" width="8.83203125" customWidth="1"/>
    <col min="5" max="5" width="22.5" customWidth="1"/>
    <col min="6" max="14" width="6.6640625" customWidth="1"/>
  </cols>
  <sheetData>
    <row r="1" spans="1:30" ht="30" customHeight="1" x14ac:dyDescent="0.25">
      <c r="A1" s="165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0" ht="15" customHeight="1" x14ac:dyDescent="0.15">
      <c r="A2" s="4" t="s">
        <v>58</v>
      </c>
    </row>
    <row r="3" spans="1:30" ht="115" customHeight="1" x14ac:dyDescent="0.15">
      <c r="A3" s="107"/>
      <c r="B3" s="107"/>
      <c r="C3" s="107"/>
      <c r="D3" s="107"/>
      <c r="E3" s="21" t="s">
        <v>41</v>
      </c>
      <c r="F3" s="115" t="s">
        <v>37</v>
      </c>
      <c r="G3" s="115" t="s">
        <v>38</v>
      </c>
      <c r="H3" s="115" t="s">
        <v>21</v>
      </c>
      <c r="I3" s="115" t="s">
        <v>84</v>
      </c>
      <c r="J3" s="115" t="s">
        <v>42</v>
      </c>
      <c r="K3" s="115" t="s">
        <v>43</v>
      </c>
      <c r="L3" s="115" t="s">
        <v>15</v>
      </c>
      <c r="M3" s="115" t="s">
        <v>39</v>
      </c>
      <c r="N3" s="115" t="s">
        <v>40</v>
      </c>
      <c r="O3" s="11" t="s">
        <v>44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x14ac:dyDescent="0.15">
      <c r="A4" s="107"/>
      <c r="B4" s="116" t="s">
        <v>24</v>
      </c>
      <c r="C4" s="116" t="s">
        <v>25</v>
      </c>
      <c r="D4" s="116" t="s">
        <v>26</v>
      </c>
      <c r="E4" s="117"/>
      <c r="F4" s="118"/>
      <c r="G4" s="118"/>
      <c r="H4" s="118"/>
      <c r="I4" s="118"/>
      <c r="J4" s="118"/>
      <c r="K4" s="118"/>
      <c r="L4" s="118"/>
      <c r="M4" s="118"/>
      <c r="N4" s="118"/>
      <c r="O4" s="16"/>
    </row>
    <row r="5" spans="1:30" x14ac:dyDescent="0.15">
      <c r="A5" s="163" t="s">
        <v>27</v>
      </c>
      <c r="B5" s="70"/>
      <c r="C5" s="87">
        <v>1</v>
      </c>
      <c r="D5" s="87">
        <v>33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99">
        <f>SUM(F5:N5)</f>
        <v>0</v>
      </c>
    </row>
    <row r="6" spans="1:30" x14ac:dyDescent="0.15">
      <c r="A6" s="164"/>
      <c r="B6" s="70"/>
      <c r="C6" s="87">
        <v>2</v>
      </c>
      <c r="D6" s="87">
        <v>34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99">
        <f t="shared" ref="O6:O45" si="0">SUM(F6:N6)</f>
        <v>0</v>
      </c>
    </row>
    <row r="7" spans="1:30" x14ac:dyDescent="0.15">
      <c r="A7" s="164"/>
      <c r="B7" s="70"/>
      <c r="C7" s="87">
        <v>3</v>
      </c>
      <c r="D7" s="87">
        <v>35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99">
        <f t="shared" si="0"/>
        <v>0</v>
      </c>
    </row>
    <row r="8" spans="1:30" x14ac:dyDescent="0.15">
      <c r="A8" s="163" t="s">
        <v>28</v>
      </c>
      <c r="B8" s="70"/>
      <c r="C8" s="87">
        <v>4</v>
      </c>
      <c r="D8" s="87">
        <v>36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99">
        <f t="shared" si="0"/>
        <v>0</v>
      </c>
    </row>
    <row r="9" spans="1:30" x14ac:dyDescent="0.15">
      <c r="A9" s="164"/>
      <c r="B9" s="70"/>
      <c r="C9" s="87">
        <v>5</v>
      </c>
      <c r="D9" s="87">
        <v>37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99">
        <f t="shared" si="0"/>
        <v>0</v>
      </c>
    </row>
    <row r="10" spans="1:30" x14ac:dyDescent="0.15">
      <c r="A10" s="164"/>
      <c r="B10" s="70"/>
      <c r="C10" s="87">
        <v>6</v>
      </c>
      <c r="D10" s="87">
        <v>38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99">
        <f t="shared" si="0"/>
        <v>0</v>
      </c>
    </row>
    <row r="11" spans="1:30" x14ac:dyDescent="0.15">
      <c r="A11" s="164"/>
      <c r="B11" s="70"/>
      <c r="C11" s="87">
        <v>7</v>
      </c>
      <c r="D11" s="87">
        <v>39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99">
        <f t="shared" si="0"/>
        <v>0</v>
      </c>
    </row>
    <row r="12" spans="1:30" x14ac:dyDescent="0.15">
      <c r="A12" s="163" t="s">
        <v>29</v>
      </c>
      <c r="B12" s="70"/>
      <c r="C12" s="87">
        <v>8</v>
      </c>
      <c r="D12" s="87">
        <v>40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99">
        <f t="shared" si="0"/>
        <v>0</v>
      </c>
    </row>
    <row r="13" spans="1:30" x14ac:dyDescent="0.15">
      <c r="A13" s="164"/>
      <c r="B13" s="70"/>
      <c r="C13" s="87">
        <v>9</v>
      </c>
      <c r="D13" s="88">
        <v>41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99">
        <f t="shared" si="0"/>
        <v>0</v>
      </c>
    </row>
    <row r="14" spans="1:30" x14ac:dyDescent="0.15">
      <c r="A14" s="164"/>
      <c r="B14" s="89" t="s">
        <v>81</v>
      </c>
      <c r="C14" s="90"/>
      <c r="D14" s="91">
        <v>42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99">
        <f t="shared" si="0"/>
        <v>0</v>
      </c>
    </row>
    <row r="15" spans="1:30" x14ac:dyDescent="0.15">
      <c r="A15" s="164"/>
      <c r="B15" s="92"/>
      <c r="C15" s="93">
        <v>10</v>
      </c>
      <c r="D15" s="94">
        <v>43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99">
        <f t="shared" si="0"/>
        <v>0</v>
      </c>
    </row>
    <row r="16" spans="1:30" x14ac:dyDescent="0.15">
      <c r="A16" s="164"/>
      <c r="B16" s="70"/>
      <c r="C16" s="87">
        <v>11</v>
      </c>
      <c r="D16" s="88">
        <v>44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99">
        <f t="shared" si="0"/>
        <v>0</v>
      </c>
    </row>
    <row r="17" spans="1:15" x14ac:dyDescent="0.15">
      <c r="A17" s="163" t="s">
        <v>30</v>
      </c>
      <c r="B17" s="70"/>
      <c r="C17" s="87">
        <v>12</v>
      </c>
      <c r="D17" s="87">
        <v>45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99">
        <f t="shared" si="0"/>
        <v>0</v>
      </c>
    </row>
    <row r="18" spans="1:15" x14ac:dyDescent="0.15">
      <c r="A18" s="164"/>
      <c r="B18" s="70"/>
      <c r="C18" s="87">
        <v>13</v>
      </c>
      <c r="D18" s="87">
        <v>46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99">
        <f t="shared" si="0"/>
        <v>0</v>
      </c>
    </row>
    <row r="19" spans="1:15" x14ac:dyDescent="0.15">
      <c r="A19" s="164"/>
      <c r="B19" s="70"/>
      <c r="C19" s="87">
        <v>14</v>
      </c>
      <c r="D19" s="87">
        <v>47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99">
        <f t="shared" si="0"/>
        <v>0</v>
      </c>
    </row>
    <row r="20" spans="1:15" x14ac:dyDescent="0.15">
      <c r="A20" s="164"/>
      <c r="B20" s="70"/>
      <c r="C20" s="87">
        <v>15</v>
      </c>
      <c r="D20" s="87">
        <v>48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99">
        <f t="shared" si="0"/>
        <v>0</v>
      </c>
    </row>
    <row r="21" spans="1:15" x14ac:dyDescent="0.15">
      <c r="A21" s="163" t="s">
        <v>31</v>
      </c>
      <c r="B21" s="70"/>
      <c r="C21" s="87">
        <v>16</v>
      </c>
      <c r="D21" s="87">
        <v>49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99">
        <f t="shared" si="0"/>
        <v>0</v>
      </c>
    </row>
    <row r="22" spans="1:15" x14ac:dyDescent="0.15">
      <c r="A22" s="164"/>
      <c r="B22" s="70"/>
      <c r="C22" s="87">
        <v>17</v>
      </c>
      <c r="D22" s="87">
        <v>50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99">
        <f t="shared" si="0"/>
        <v>0</v>
      </c>
    </row>
    <row r="23" spans="1:15" x14ac:dyDescent="0.15">
      <c r="A23" s="164"/>
      <c r="B23" s="70"/>
      <c r="C23" s="87">
        <v>18</v>
      </c>
      <c r="D23" s="87">
        <v>51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99">
        <f t="shared" si="0"/>
        <v>0</v>
      </c>
    </row>
    <row r="24" spans="1:15" x14ac:dyDescent="0.15">
      <c r="A24" s="16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x14ac:dyDescent="0.15">
      <c r="A25" s="163" t="s">
        <v>32</v>
      </c>
      <c r="B25" s="70"/>
      <c r="C25" s="87">
        <v>19</v>
      </c>
      <c r="D25" s="87">
        <v>2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99">
        <f t="shared" si="0"/>
        <v>0</v>
      </c>
    </row>
    <row r="26" spans="1:15" x14ac:dyDescent="0.15">
      <c r="A26" s="164"/>
      <c r="B26" s="70"/>
      <c r="C26" s="87">
        <v>20</v>
      </c>
      <c r="D26" s="87">
        <v>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99">
        <f t="shared" si="0"/>
        <v>0</v>
      </c>
    </row>
    <row r="27" spans="1:15" x14ac:dyDescent="0.15">
      <c r="A27" s="164"/>
      <c r="B27" s="70"/>
      <c r="C27" s="87">
        <v>21</v>
      </c>
      <c r="D27" s="87">
        <v>4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99">
        <f t="shared" si="0"/>
        <v>0</v>
      </c>
    </row>
    <row r="28" spans="1:15" x14ac:dyDescent="0.15">
      <c r="A28" s="164"/>
      <c r="B28" s="70"/>
      <c r="C28" s="87">
        <v>22</v>
      </c>
      <c r="D28" s="87">
        <v>5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99">
        <f t="shared" si="0"/>
        <v>0</v>
      </c>
    </row>
    <row r="29" spans="1:15" x14ac:dyDescent="0.15">
      <c r="A29" s="163" t="s">
        <v>33</v>
      </c>
      <c r="B29" s="85"/>
      <c r="C29" s="95">
        <v>23</v>
      </c>
      <c r="D29" s="95">
        <v>6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99">
        <f t="shared" si="0"/>
        <v>0</v>
      </c>
    </row>
    <row r="30" spans="1:15" x14ac:dyDescent="0.15">
      <c r="A30" s="163"/>
      <c r="B30" s="70"/>
      <c r="C30" s="87">
        <v>24</v>
      </c>
      <c r="D30" s="87">
        <v>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99">
        <f t="shared" si="0"/>
        <v>0</v>
      </c>
    </row>
    <row r="31" spans="1:15" x14ac:dyDescent="0.15">
      <c r="A31" s="163"/>
      <c r="B31" s="89" t="s">
        <v>80</v>
      </c>
      <c r="C31" s="96"/>
      <c r="D31" s="91">
        <v>8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99">
        <f t="shared" si="0"/>
        <v>0</v>
      </c>
    </row>
    <row r="32" spans="1:15" x14ac:dyDescent="0.15">
      <c r="A32" s="163"/>
      <c r="B32" s="97"/>
      <c r="C32" s="86">
        <v>25</v>
      </c>
      <c r="D32" s="98">
        <v>9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99">
        <f t="shared" si="0"/>
        <v>0</v>
      </c>
    </row>
    <row r="33" spans="1:15" x14ac:dyDescent="0.15">
      <c r="A33" s="163" t="s">
        <v>34</v>
      </c>
      <c r="B33" s="92"/>
      <c r="C33" s="93">
        <v>26</v>
      </c>
      <c r="D33" s="94">
        <v>10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99">
        <f t="shared" si="0"/>
        <v>0</v>
      </c>
    </row>
    <row r="34" spans="1:15" x14ac:dyDescent="0.15">
      <c r="A34" s="163"/>
      <c r="B34" s="70"/>
      <c r="C34" s="87">
        <v>27</v>
      </c>
      <c r="D34" s="87">
        <v>11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99">
        <f t="shared" si="0"/>
        <v>0</v>
      </c>
    </row>
    <row r="35" spans="1:15" x14ac:dyDescent="0.15">
      <c r="A35" s="163"/>
      <c r="B35" s="70"/>
      <c r="C35" s="87">
        <v>28</v>
      </c>
      <c r="D35" s="87">
        <v>12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99">
        <f t="shared" si="0"/>
        <v>0</v>
      </c>
    </row>
    <row r="36" spans="1:15" x14ac:dyDescent="0.15">
      <c r="A36" s="163"/>
      <c r="B36" s="70"/>
      <c r="C36" s="87">
        <v>29</v>
      </c>
      <c r="D36" s="87">
        <v>13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99">
        <f t="shared" si="0"/>
        <v>0</v>
      </c>
    </row>
    <row r="37" spans="1:15" x14ac:dyDescent="0.15">
      <c r="A37" s="163" t="s">
        <v>35</v>
      </c>
      <c r="B37" s="70"/>
      <c r="C37" s="87">
        <v>30</v>
      </c>
      <c r="D37" s="87">
        <v>14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99">
        <f t="shared" si="0"/>
        <v>0</v>
      </c>
    </row>
    <row r="38" spans="1:15" x14ac:dyDescent="0.15">
      <c r="A38" s="164"/>
      <c r="B38" s="70"/>
      <c r="C38" s="87">
        <v>31</v>
      </c>
      <c r="D38" s="87">
        <v>15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99">
        <f t="shared" si="0"/>
        <v>0</v>
      </c>
    </row>
    <row r="39" spans="1:15" x14ac:dyDescent="0.15">
      <c r="A39" s="164"/>
      <c r="B39" s="70"/>
      <c r="C39" s="87">
        <v>32</v>
      </c>
      <c r="D39" s="87">
        <v>16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99">
        <f t="shared" si="0"/>
        <v>0</v>
      </c>
    </row>
    <row r="40" spans="1:15" x14ac:dyDescent="0.15">
      <c r="A40" s="164"/>
      <c r="B40" s="70"/>
      <c r="C40" s="87">
        <v>33</v>
      </c>
      <c r="D40" s="87">
        <v>17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99">
        <f t="shared" si="0"/>
        <v>0</v>
      </c>
    </row>
    <row r="41" spans="1:15" x14ac:dyDescent="0.15">
      <c r="A41" s="164"/>
      <c r="B41" s="70"/>
      <c r="C41" s="87">
        <v>34</v>
      </c>
      <c r="D41" s="87">
        <v>18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99">
        <f t="shared" si="0"/>
        <v>0</v>
      </c>
    </row>
    <row r="42" spans="1:15" x14ac:dyDescent="0.15">
      <c r="A42" s="163" t="s">
        <v>36</v>
      </c>
      <c r="B42" s="70"/>
      <c r="C42" s="87">
        <v>35</v>
      </c>
      <c r="D42" s="87">
        <v>19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99">
        <f t="shared" si="0"/>
        <v>0</v>
      </c>
    </row>
    <row r="43" spans="1:15" x14ac:dyDescent="0.15">
      <c r="A43" s="164"/>
      <c r="B43" s="70"/>
      <c r="C43" s="87">
        <v>36</v>
      </c>
      <c r="D43" s="87">
        <v>20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99">
        <f t="shared" si="0"/>
        <v>0</v>
      </c>
    </row>
    <row r="44" spans="1:15" x14ac:dyDescent="0.15">
      <c r="A44" s="164"/>
      <c r="B44" s="70"/>
      <c r="C44" s="87">
        <v>37</v>
      </c>
      <c r="D44" s="87">
        <v>21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99">
        <f t="shared" si="0"/>
        <v>0</v>
      </c>
    </row>
    <row r="45" spans="1:15" ht="14" thickBot="1" x14ac:dyDescent="0.2">
      <c r="A45" s="164"/>
      <c r="B45" s="79"/>
      <c r="C45" s="87">
        <v>38</v>
      </c>
      <c r="D45" s="87">
        <v>22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99">
        <f t="shared" si="0"/>
        <v>0</v>
      </c>
    </row>
    <row r="46" spans="1:15" ht="15" thickTop="1" thickBot="1" x14ac:dyDescent="0.2">
      <c r="M46" s="12" t="s">
        <v>19</v>
      </c>
      <c r="N46" s="71">
        <f>Vuosityöaikalaskuri!D20</f>
        <v>1159</v>
      </c>
      <c r="O46" s="100">
        <f ca="1">SUM(O5:O46)</f>
        <v>0</v>
      </c>
    </row>
    <row r="47" spans="1:15" ht="14" thickTop="1" x14ac:dyDescent="0.15"/>
  </sheetData>
  <sheetProtection sheet="1" selectLockedCells="1"/>
  <mergeCells count="11">
    <mergeCell ref="A42:A45"/>
    <mergeCell ref="A1:P1"/>
    <mergeCell ref="A5:A7"/>
    <mergeCell ref="A8:A11"/>
    <mergeCell ref="A12:A16"/>
    <mergeCell ref="A17:A20"/>
    <mergeCell ref="A21:A24"/>
    <mergeCell ref="A25:A28"/>
    <mergeCell ref="A29:A32"/>
    <mergeCell ref="A33:A36"/>
    <mergeCell ref="A37:A4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Vuosityöaikalaskuri</vt:lpstr>
      <vt:lpstr>Tehtävittäin</vt:lpstr>
      <vt:lpstr>Vuosikello</vt:lpstr>
    </vt:vector>
  </TitlesOfParts>
  <Company>Tietojärjestelmäpalvelut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pmniemi</dc:creator>
  <cp:lastModifiedBy>Microsoft Office User</cp:lastModifiedBy>
  <cp:lastPrinted>2017-12-12T12:38:08Z</cp:lastPrinted>
  <dcterms:created xsi:type="dcterms:W3CDTF">2009-09-02T06:11:11Z</dcterms:created>
  <dcterms:modified xsi:type="dcterms:W3CDTF">2023-05-18T08:05:08Z</dcterms:modified>
</cp:coreProperties>
</file>