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petriniemi/Documents/"/>
    </mc:Choice>
  </mc:AlternateContent>
  <xr:revisionPtr revIDLastSave="0" documentId="8_{C8B819A1-F6E9-7841-87DD-F7A667B6D27F}" xr6:coauthVersionLast="46" xr6:coauthVersionMax="46" xr10:uidLastSave="{00000000-0000-0000-0000-000000000000}"/>
  <bookViews>
    <workbookView xWindow="0" yWindow="460" windowWidth="28800" windowHeight="15960"/>
  </bookViews>
  <sheets>
    <sheet name="Vuosityöaikalaskuri" sheetId="3" r:id="rId1"/>
    <sheet name="Tehtävittäin" sheetId="4" r:id="rId2"/>
    <sheet name="Vuosikello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4" l="1"/>
  <c r="H7" i="4"/>
  <c r="H9" i="4"/>
  <c r="G28" i="3"/>
  <c r="H28" i="3"/>
  <c r="H26" i="3"/>
  <c r="G26" i="3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H26" i="4"/>
  <c r="H12" i="4"/>
  <c r="G30" i="3"/>
  <c r="G31" i="3"/>
  <c r="G32" i="3"/>
  <c r="G33" i="3"/>
  <c r="G34" i="3"/>
  <c r="H24" i="3"/>
  <c r="H29" i="3"/>
  <c r="G29" i="3"/>
  <c r="H11" i="3"/>
  <c r="D12" i="3"/>
  <c r="D14" i="3"/>
  <c r="H9" i="3"/>
  <c r="D13" i="3"/>
  <c r="H10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30" i="2"/>
  <c r="O5" i="2"/>
  <c r="D20" i="3"/>
  <c r="N46" i="2"/>
  <c r="H3" i="4"/>
  <c r="H5" i="4"/>
  <c r="H42" i="4"/>
  <c r="G35" i="3"/>
  <c r="H35" i="3"/>
  <c r="D21" i="3"/>
  <c r="D22" i="3"/>
  <c r="O46" i="2"/>
</calcChain>
</file>

<file path=xl/comments1.xml><?xml version="1.0" encoding="utf-8"?>
<comments xmlns="http://schemas.openxmlformats.org/spreadsheetml/2006/main">
  <authors>
    <author>pmniemi</author>
    <author>Niemi Petri</author>
    <author>Petri Niemi</author>
  </authors>
  <commentList>
    <comment ref="D9" authorId="0" shapeId="0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Merkitty luku 7, jos Itsenäisyyspäivää vietetään arkipäivänä lukuvuoden aikana.  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</rPr>
          <t>pmniemi:</t>
        </r>
        <r>
          <rPr>
            <sz val="8"/>
            <color indexed="81"/>
            <rFont val="Tahoma"/>
            <family val="2"/>
          </rPr>
          <t xml:space="preserve">
Merkitty luku 7, jos loppiaista vietetään arkipäivänä lukuvuoden aikana.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>Niemi Petri:</t>
        </r>
        <r>
          <rPr>
            <sz val="8"/>
            <color indexed="81"/>
            <rFont val="Tahoma"/>
            <family val="2"/>
          </rPr>
          <t xml:space="preserve">
Merkitty luku 7, jos vappua vietetään arkipäivänä lukuvuoden aikana.</t>
        </r>
      </text>
    </comment>
    <comment ref="D18" authorId="2" shapeId="0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Merkitse</t>
        </r>
      </text>
    </comment>
    <comment ref="D19" authorId="0" shapeId="0">
      <text>
        <r>
          <rPr>
            <sz val="8"/>
            <color rgb="FF000000"/>
            <rFont val="Tahoma"/>
            <family val="2"/>
          </rPr>
          <t xml:space="preserve">Varsinainen haku, jälkiohjaus ja yhteenveto
</t>
        </r>
      </text>
    </comment>
    <comment ref="A24" authorId="0" shapeId="0">
      <text>
        <r>
          <rPr>
            <sz val="8"/>
            <color indexed="8"/>
            <rFont val="Tahoma"/>
            <family val="2"/>
          </rPr>
          <t xml:space="preserve">OVTES 2017 osio B 13 </t>
        </r>
        <r>
          <rPr>
            <sz val="8"/>
            <color indexed="8"/>
            <rFont val="Tahoma"/>
            <family val="2"/>
          </rPr>
          <t>§</t>
        </r>
        <r>
          <rPr>
            <sz val="8"/>
            <color indexed="8"/>
            <rFont val="Tahoma"/>
            <family val="2"/>
          </rPr>
          <t>, 2. mom: max. 500 tuntia lukuvuodessa.</t>
        </r>
      </text>
    </comment>
    <comment ref="G24" authorId="2" shapeId="0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Vuosiviikkotunnit.
</t>
        </r>
        <r>
          <rPr>
            <sz val="9"/>
            <color rgb="FF000000"/>
            <rFont val="Tahoma"/>
            <family val="2"/>
          </rPr>
          <t>Wilma &gt; Lomakkeet &gt; Opettajatietolomake &gt;Työmäärätiedot, opetettavat aineet</t>
        </r>
      </text>
    </comment>
    <comment ref="A26" authorId="0" shapeId="0">
      <text>
        <r>
          <rPr>
            <sz val="8"/>
            <color rgb="FF000000"/>
            <rFont val="Tahoma"/>
            <family val="2"/>
          </rPr>
          <t>Perusopetuksen opetussuunnitelman perusteet 2014: opintoihin, elämäntilanteeseen ja koulutus- ja ammatinvalintaan liittyvät kysymykset</t>
        </r>
        <r>
          <rPr>
            <sz val="10"/>
            <color rgb="FF000000"/>
            <rFont val="Tahoma"/>
            <family val="2"/>
          </rPr>
          <t xml:space="preserve"> </t>
        </r>
      </text>
    </comment>
    <comment ref="D26" authorId="0" shapeId="0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Merkitse ohjattavien oppilaiden kokonaismäärä</t>
        </r>
      </text>
    </comment>
    <comment ref="E26" authorId="0" shapeId="0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ohjattavien oppilaiden kokonaismäärä</t>
        </r>
      </text>
    </comment>
    <comment ref="F26" authorId="0" shapeId="0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ohjattavien oppilaiden kokonaismäärä</t>
        </r>
      </text>
    </comment>
    <comment ref="D27" authorId="0" shapeId="0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E27" authorId="0" shapeId="0">
      <text>
        <r>
          <rPr>
            <b/>
            <sz val="10"/>
            <color indexed="81"/>
            <rFont val="Tahoma"/>
            <family val="2"/>
          </rPr>
          <t>pmniemi: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F27" authorId="0" shapeId="0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A28" authorId="1" shapeId="0">
      <text>
        <r>
          <rPr>
            <b/>
            <sz val="9"/>
            <color rgb="FF000000"/>
            <rFont val="Tahoma"/>
            <family val="2"/>
          </rPr>
          <t xml:space="preserve">Niemi Petri: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Tehostetun oppilaanohjauksen toimeenpanoon varattu valtionosuus perustuu arvioon (HE 1773/2020 vp, 92), jonka mukaan 1/6 oppilaista tarvitsee tehostettua oppilaanohjausta. Lisäohjauksen tarpeen arvioidaan olevan keskimäärin 10 tuntia oppilasta kohden lukuvuosilla 8 ja 9. Tehostetussa henkilökohtaisessa oppilaanohjauksessa oppilaalle annetaan henkilökohtaista ja muuta oppilaanohjausta sekä laaditaan henkilökohtainen jatko-opintosuunnitelma (Perusopetuslaki 11 a </t>
        </r>
        <r>
          <rPr>
            <sz val="10"/>
            <color rgb="FF000000"/>
            <rFont val="Arial"/>
            <family val="2"/>
          </rPr>
          <t>§</t>
        </r>
        <r>
          <rPr>
            <sz val="10"/>
            <color rgb="FF000000"/>
            <rFont val="Arial"/>
            <family val="2"/>
          </rPr>
          <t xml:space="preserve">).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Tehostetun ja erityisen tuen oppilaiden lisäksi joukkoon voi kuulua muita oppilaita. Tuen tarpeen arviointi voidaan toimeenpanna moniammatillisesti ja siinä voidaan käyttää esim. seuraavia kriteereitä: sosiaalisten syyt, ulkoinen konflikti, vieraskielisyys, perhetausta, kiusaaminen, poissaolot, sosiaalinen toimintakyky, mukautumiskyky (kyky selviytyä vastoinkäymisestä), oppimisen ongelmat, vamma, sairaus, motivaatiopula,  ajattelun kehittymättömyys (syy - seuraus), epävarmuus, perfektionismi, tiedon hyödyntämisen ongelmat, epäjohdonmukaisuus, valinnan teon vaikeus tai oppilaan oma kokemus ohjauksen tarpeesta.</t>
        </r>
      </text>
    </comment>
    <comment ref="E28" authorId="0" shapeId="0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Merkitse oppilaiden määrä. Tehostetun oppilaanohjauksen piiriin kuuluvien oppilaiden ohjaamiseen varataan kahdeksannella luokalla yleisen tuen lisäksi 5 h. </t>
        </r>
      </text>
    </comment>
    <comment ref="F28" authorId="0" shapeId="0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oppilaiden määrä. Tehostetun oppilaanohjauksen piiriin kuuluvien oppilaiden ohjaamiseen varataan kahdeksannella luokalla yleisen tuen lisäksi 5 h. </t>
        </r>
      </text>
    </comment>
    <comment ref="A29" authorId="2" shapeId="0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Perusopetuksen opetussuunnitelman perusteet 2014: oppilas oppii ryhmässä
</t>
        </r>
        <r>
          <rPr>
            <sz val="9"/>
            <color rgb="FF000000"/>
            <rFont val="Tahoma"/>
            <family val="2"/>
          </rPr>
          <t xml:space="preserve">käsittelemään kaikille yhteisiä tai kunkin ryhmään osallistuvan oppilaan henkilökohtaisia, muiden
</t>
        </r>
        <r>
          <rPr>
            <sz val="9"/>
            <color rgb="FF000000"/>
            <rFont val="Tahoma"/>
            <family val="2"/>
          </rPr>
          <t>oppilaiden kanssa jaettavissa olevia ohjauksellisia kysymyksiä</t>
        </r>
      </text>
    </comment>
    <comment ref="C29" authorId="2" shapeId="0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Lisää tähän pienryhmäohjaukseen osallistuvien oppilaiden määrä.</t>
        </r>
      </text>
    </comment>
    <comment ref="D29" authorId="2" shapeId="0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Merkitse paljonko varataan aikaa pienryhmäohjaukseen tunteina.</t>
        </r>
      </text>
    </comment>
    <comment ref="E29" authorId="2" shapeId="0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Merkitse paljonko varataan aikaa pienryhmäohjaukseen tunteina.</t>
        </r>
      </text>
    </comment>
    <comment ref="F29" authorId="2" shapeId="0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Merkitse paljonko varataan aikaa pienryhmäohjaukseen tunteina.</t>
        </r>
      </text>
    </comment>
    <comment ref="A30" authorId="1" shapeId="0">
      <text>
        <r>
          <rPr>
            <sz val="8"/>
            <color rgb="FF000000"/>
            <rFont val="Tahoma"/>
            <family val="2"/>
          </rPr>
          <t xml:space="preserve">Oppitunniton työpäivä (pe), rehtorin määräämä YS-aika ja alla eritelty työ: 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Esim.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-</t>
        </r>
        <r>
          <rPr>
            <sz val="8"/>
            <color rgb="FF000000"/>
            <rFont val="Tahoma"/>
            <family val="2"/>
          </rPr>
          <t xml:space="preserve"> yhteistyö luokanvalvojien ja aineenopettajien kanssa 
</t>
        </r>
        <r>
          <rPr>
            <sz val="8"/>
            <color rgb="FF000000"/>
            <rFont val="Tahoma"/>
            <family val="2"/>
          </rPr>
          <t xml:space="preserve">- kodin ja koulun välinen yhteistyö kasvuun ja urasuunnitteluun liittyvissä asioissa
</t>
        </r>
        <r>
          <rPr>
            <sz val="8"/>
            <color rgb="FF000000"/>
            <rFont val="Tahoma"/>
            <family val="2"/>
          </rPr>
          <t>- vanhempainillat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-</t>
        </r>
        <r>
          <rPr>
            <sz val="8"/>
            <color rgb="FF000000"/>
            <rFont val="Tahoma"/>
            <family val="2"/>
          </rPr>
          <t xml:space="preserve"> yritysvierailut
</t>
        </r>
        <r>
          <rPr>
            <sz val="8"/>
            <color rgb="FF000000"/>
            <rFont val="Tahoma"/>
            <family val="2"/>
          </rPr>
          <t xml:space="preserve">- oppilashuoltotyö
</t>
        </r>
        <r>
          <rPr>
            <sz val="8"/>
            <color rgb="FF000000"/>
            <rFont val="Tahoma"/>
            <family val="2"/>
          </rPr>
          <t xml:space="preserve">- opettajakokoukset
</t>
        </r>
        <r>
          <rPr>
            <sz val="8"/>
            <color rgb="FF000000"/>
            <rFont val="Tahoma"/>
            <family val="2"/>
          </rPr>
          <t xml:space="preserve">- jatkokoulutukseen tutustuminen
</t>
        </r>
        <r>
          <rPr>
            <sz val="8"/>
            <color rgb="FF000000"/>
            <rFont val="Tahoma"/>
            <family val="2"/>
          </rPr>
          <t xml:space="preserve">- TET-paikoilla vierailu
</t>
        </r>
        <r>
          <rPr>
            <sz val="8"/>
            <color rgb="FF000000"/>
            <rFont val="Tahoma"/>
            <family val="2"/>
          </rPr>
          <t xml:space="preserve">- nivelvaiheyhteistyö (alakoulut ja 2. aste, yläkoulusta toiseen muuttavat)
</t>
        </r>
        <r>
          <rPr>
            <sz val="8"/>
            <color rgb="FF000000"/>
            <rFont val="Tahoma"/>
            <family val="2"/>
          </rPr>
          <t xml:space="preserve">-moniammatillinen yhteistyö (toinen aste, korkea-aste, elinkeinoelämä, työvoimahallinto, etsivänuorisotyö, oppisopimustoimistot) 
</t>
        </r>
        <r>
          <rPr>
            <sz val="8"/>
            <color rgb="FF000000"/>
            <rFont val="Tahoma"/>
            <family val="2"/>
          </rPr>
          <t>- moniammatillinen yhteistyötä ohjaus- ja tukiorganisaatioiden kanssa (esim. MLL, seurakunnat, Wimma, TAT, YES ).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Oppilaitoksen ulkopuolinen yhteistyö tapahtuu pääsääntöisesti oppitunnittoman perjantaipäivän aikana. Opetussuunnitelman määrittämä yhteistyö: alakoulu, toinen aste, korkea-aste, työvoimahallinto, elinkeinoelämä.
</t>
        </r>
      </text>
    </comment>
    <comment ref="H30" authorId="0" shapeId="0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Merkitse tuntimäärä lukuvuodessa. Työviikkoja on 38.</t>
        </r>
      </text>
    </comment>
    <comment ref="A31" authorId="1" shapeId="0">
      <text>
        <r>
          <rPr>
            <b/>
            <sz val="8"/>
            <color rgb="FF000000"/>
            <rFont val="Tahoma"/>
            <family val="2"/>
          </rPr>
          <t>Niemi Petri: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Esim.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- TET-jaksojen organisointi, 
</t>
        </r>
        <r>
          <rPr>
            <sz val="8"/>
            <color rgb="FF000000"/>
            <rFont val="Tahoma"/>
            <family val="2"/>
          </rPr>
          <t xml:space="preserve">- yritysvierailujen organisointi,
</t>
        </r>
        <r>
          <rPr>
            <sz val="8"/>
            <color rgb="FF000000"/>
            <rFont val="Tahoma"/>
            <family val="2"/>
          </rPr>
          <t xml:space="preserve">- toisen asteen ja korkea-asteen oppilaitoksiin tutustumisen organisointi, 
</t>
        </r>
        <r>
          <rPr>
            <sz val="8"/>
            <color rgb="FF000000"/>
            <rFont val="Tahoma"/>
            <family val="2"/>
          </rPr>
          <t xml:space="preserve">- alakoulun ja yläkoulun yhteistyö sekä
</t>
        </r>
        <r>
          <rPr>
            <sz val="8"/>
            <color rgb="FF000000"/>
            <rFont val="Tahoma"/>
            <family val="2"/>
          </rPr>
          <t xml:space="preserve">- yhteishakuun liittyvä ohjaustyön organisointi ja hakumenettelyn hallinnointiin tarvittava työaika 
</t>
        </r>
      </text>
    </comment>
    <comment ref="H31" authorId="1" shapeId="0">
      <text>
        <r>
          <rPr>
            <b/>
            <sz val="8"/>
            <color rgb="FF000000"/>
            <rFont val="Tahoma"/>
            <family val="2"/>
          </rPr>
          <t>Niemi Petri: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tuntimäärä lukuvuodessa. Työviikkoja on 38.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Niemi Petri:</t>
        </r>
        <r>
          <rPr>
            <sz val="8"/>
            <color indexed="81"/>
            <rFont val="Tahoma"/>
            <family val="2"/>
          </rPr>
          <t xml:space="preserve">
Neuvonta-, selvittämis- ja tiedottamisvelvollisuus (ks. hallintolaki): perustehtävään kuuluva tiedottaminen.  </t>
        </r>
      </text>
    </comment>
    <comment ref="H32" authorId="0" shapeId="0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tuntimäärä
</t>
        </r>
        <r>
          <rPr>
            <sz val="8"/>
            <color indexed="8"/>
            <rFont val="Tahoma"/>
            <family val="2"/>
          </rPr>
          <t xml:space="preserve">lukuvuodessa. Työviikkoja on 38. </t>
        </r>
      </text>
    </comment>
    <comment ref="H33" authorId="0" shapeId="0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tuntimäärä lukuvuodessa. Työviikkoja on 38.</t>
        </r>
      </text>
    </comment>
    <comment ref="A34" authorId="2" shapeId="0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Muita sovittuja virkatehtäviä ei tule määrätä, jos opinto-ohjaajalle on yli 250 oppilasta.</t>
        </r>
      </text>
    </comment>
    <comment ref="H34" authorId="0" shapeId="0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Jos oppilaanohjaajalla on yli 250 ohjattavaa, tulee vuotuinen työaika kohdentaa opetussuunnitelman rajaamiin oppilaanohjaajan tehtäviin </t>
        </r>
      </text>
    </comment>
  </commentList>
</comments>
</file>

<file path=xl/comments2.xml><?xml version="1.0" encoding="utf-8"?>
<comments xmlns="http://schemas.openxmlformats.org/spreadsheetml/2006/main">
  <authors>
    <author>pmniemi</author>
    <author>Microsoft Office User</author>
    <author>Petri Niemi</author>
    <author>Niemi Petri</author>
  </authors>
  <commentList>
    <comment ref="A4" authorId="0" shapeId="0">
      <text>
        <r>
          <rPr>
            <sz val="8"/>
            <color indexed="8"/>
            <rFont val="Tahoma"/>
            <family val="2"/>
          </rPr>
          <t xml:space="preserve">OVTES osio B 13 </t>
        </r>
        <r>
          <rPr>
            <sz val="8"/>
            <color indexed="8"/>
            <rFont val="Tahoma"/>
            <family val="2"/>
          </rPr>
          <t>§</t>
        </r>
        <r>
          <rPr>
            <sz val="8"/>
            <color indexed="8"/>
            <rFont val="Tahoma"/>
            <family val="2"/>
          </rPr>
          <t>, 2. mom: max. 500 tuntia lukuvuodessa.</t>
        </r>
      </text>
    </comment>
    <comment ref="A7" authorId="0" shapeId="0">
      <text>
        <r>
          <rPr>
            <sz val="8"/>
            <color indexed="81"/>
            <rFont val="Tahoma"/>
            <family val="2"/>
          </rPr>
          <t>Perusopetuksen opetussuunnitelman perusteet 2014: opintoihin, elämäntilanteeseen ja koulutus- ja ammatinvalintaan liittyvät kysymykset</t>
        </r>
        <r>
          <rPr>
            <sz val="10"/>
            <color indexed="81"/>
            <rFont val="Tahoma"/>
            <family val="2"/>
          </rPr>
          <t xml:space="preserve"> </t>
        </r>
      </text>
    </comment>
    <comment ref="D7" authorId="0" shapeId="0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Merkitse ohjattavien oppilaiden kokonaismäärä</t>
        </r>
      </text>
    </comment>
    <comment ref="E7" authorId="0" shapeId="0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Merkitse ohjattavien oppilaiden kokonaismäärä</t>
        </r>
      </text>
    </comment>
    <comment ref="F7" authorId="0" shapeId="0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Merkitse ohjattavien oppilaiden kokonaismäärä</t>
        </r>
      </text>
    </comment>
    <comment ref="D8" authorId="0" shapeId="0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E8" authorId="0" shapeId="0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F8" authorId="0" shapeId="0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A9" authorId="1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Tehostetun oppilaanohjauksen toimeenpanoon varattu valtionosuus perustuu arvioon (HE 1773/2020 vp, 92), jonka mukaan 1/6 oppilaista tarvitsee tehostettua oppilaanohjausta. Lisäohjauksen tarpeen arvioidaan olevan keskimäärin 10 tuntia oppilasta kohden lukuvuosilla 8 ja 9. Tehostetussa henkilökohtaisessa oppilaanohjauksessa oppilaalle annetaan henkilökohtaista ja muuta oppilaanohjausta sekä laaditaan henkilökohtainen jatko-opintosuunnitelma (Perusopetuslaki 11 a </t>
        </r>
        <r>
          <rPr>
            <sz val="10"/>
            <color rgb="FF000000"/>
            <rFont val="Arial"/>
            <family val="2"/>
          </rPr>
          <t>§</t>
        </r>
        <r>
          <rPr>
            <sz val="10"/>
            <color rgb="FF000000"/>
            <rFont val="Arial"/>
            <family val="2"/>
          </rPr>
          <t xml:space="preserve">).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Tehostetun ja erityisen tuen oppilaiden lisäksi, joukkoon voi kuulua muita oppilaita. Tuen tarpeen arviointi voidaan toimeenpanna moniammatillisesti ja siinä voidaan käyttää esim. seuraavia kriteereitä:  sosiaalisten syyt, ulkoinen konflikti, vieraskielisyys, perhetausta, kiusaaminen, poissaolot, sosiaalinen toimintakyky, mukautumiskyky (kyky selviytyä vastoinkäymisestä), oppimisen ongelmat, vamma,  sairaus, motivaatiopula,  ajattelun kehittymättömyys (syy - seuraus), epävarmuus, perfektionismi, tiedon hyödyntämisen ongelmat, epäjohdonmukaisuus, valinnan teon vaikeus tai oma kokemus ohjauksen tarpeesta.
</t>
        </r>
      </text>
    </comment>
    <comment ref="E9" authorId="0" shapeId="0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Merkitse oppilaiden määrä. </t>
        </r>
        <r>
          <rPr>
            <sz val="10"/>
            <color indexed="8"/>
            <rFont val="Arial"/>
            <family val="2"/>
          </rPr>
          <t xml:space="preserve">Tehostetun oppilaanohjauksen toimeenpanoon varattu valtionosuus perustuu arvioon (HE 1773/2020 vp, 92), jonka mukaan 1/6 oppilaista tarvitsee tehostettua oppilaanohjausta. Lisäohjauksen tarpeen arvioidaan olevan keskimäärin 10 tuntia oppilasta kohden lukuvuosilla 8 ja 9. </t>
        </r>
      </text>
    </comment>
    <comment ref="F9" authorId="0" shapeId="0">
      <text>
        <r>
          <rPr>
            <b/>
            <sz val="8"/>
            <color indexed="8"/>
            <rFont val="Tahoma"/>
            <family val="2"/>
          </rPr>
          <t xml:space="preserve">pmniemi: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Arial"/>
            <family val="2"/>
          </rPr>
          <t xml:space="preserve">Merkitse oppilaiden määrä. Tehostetun oppilaanohjauksen toimeenpanoon varattu valtionosuus perustuu arvioon (HE 1773/2020 vp, 92), jonka mukaan 1/6 oppilaista tarvitsee tehostettua oppilaanohjausta. Lisäohjauksen tarpeen arvioidaan olevan keskimäärin 10 tuntia oppilasta kohden lukuvuosilla 8 ja 9. </t>
        </r>
        <r>
          <rPr>
            <sz val="8"/>
            <color indexed="8"/>
            <rFont val="Arial"/>
            <family val="2"/>
          </rPr>
          <t xml:space="preserve">
</t>
        </r>
      </text>
    </comment>
    <comment ref="A10" authorId="2" shapeId="0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Perusopetuksen opetussuunnitelman perusteet 2014: oppilas oppii ryhmässä
</t>
        </r>
        <r>
          <rPr>
            <sz val="9"/>
            <color rgb="FF000000"/>
            <rFont val="Tahoma"/>
            <family val="2"/>
          </rPr>
          <t xml:space="preserve">käsittelemään kaikille yhteisiä tai kunkin ryhmään osallistuvan oppilaan henkilökohtaisia, muiden
</t>
        </r>
        <r>
          <rPr>
            <sz val="9"/>
            <color rgb="FF000000"/>
            <rFont val="Tahoma"/>
            <family val="2"/>
          </rPr>
          <t>oppilaiden kanssa jaettavissa olevia ohjauksellisia kysymyksiä</t>
        </r>
      </text>
    </comment>
    <comment ref="C10" authorId="2" shapeId="0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Lisää tähän pienryhmäohjaukseen osallistuvien oppilaiden määrä.</t>
        </r>
      </text>
    </comment>
    <comment ref="D10" authorId="2" shapeId="0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Merkitse paljonko varataan aikaa pienryhmäohjaukseen tunteina.</t>
        </r>
      </text>
    </comment>
    <comment ref="E10" authorId="2" shapeId="0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Merkitse paljonko varataan aikaa pienryhmäohjaukseen tunteina.</t>
        </r>
      </text>
    </comment>
    <comment ref="F10" authorId="2" shapeId="0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Merkitse paljonko varataan aikaa pienryhmäohjaukseen tunteina.</t>
        </r>
      </text>
    </comment>
    <comment ref="A11" authorId="3" shapeId="0">
      <text>
        <r>
          <rPr>
            <sz val="8"/>
            <color indexed="8"/>
            <rFont val="Tahoma"/>
            <family val="2"/>
          </rPr>
          <t xml:space="preserve">Oppitunniton työpäivä (pe), rehtorin määräämä YS-aika ja alla eritelty työ: 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Esim.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-</t>
        </r>
        <r>
          <rPr>
            <sz val="8"/>
            <color indexed="8"/>
            <rFont val="Tahoma"/>
            <family val="2"/>
          </rPr>
          <t xml:space="preserve"> yhteistyö luokanvalvojien ja aineenopettajien kanssa 
</t>
        </r>
        <r>
          <rPr>
            <sz val="8"/>
            <color indexed="8"/>
            <rFont val="Tahoma"/>
            <family val="2"/>
          </rPr>
          <t xml:space="preserve">- kodin ja koulun välinen yhteistyö kasvuun ja urasuunnitteluun liittyvissä asioissa
</t>
        </r>
        <r>
          <rPr>
            <sz val="8"/>
            <color indexed="8"/>
            <rFont val="Tahoma"/>
            <family val="2"/>
          </rPr>
          <t>- vanhempainillat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-</t>
        </r>
        <r>
          <rPr>
            <sz val="8"/>
            <color indexed="8"/>
            <rFont val="Tahoma"/>
            <family val="2"/>
          </rPr>
          <t xml:space="preserve"> yritysvierailut
</t>
        </r>
        <r>
          <rPr>
            <sz val="8"/>
            <color indexed="8"/>
            <rFont val="Tahoma"/>
            <family val="2"/>
          </rPr>
          <t xml:space="preserve">- oppilashuoltotyö
</t>
        </r>
        <r>
          <rPr>
            <sz val="8"/>
            <color indexed="8"/>
            <rFont val="Tahoma"/>
            <family val="2"/>
          </rPr>
          <t xml:space="preserve">- opettajakokoukset
</t>
        </r>
        <r>
          <rPr>
            <sz val="8"/>
            <color indexed="8"/>
            <rFont val="Tahoma"/>
            <family val="2"/>
          </rPr>
          <t xml:space="preserve">- jatkokoulutukseen tutustuminen
</t>
        </r>
        <r>
          <rPr>
            <sz val="8"/>
            <color indexed="8"/>
            <rFont val="Tahoma"/>
            <family val="2"/>
          </rPr>
          <t xml:space="preserve">- TET-paikoilla vierailu
</t>
        </r>
        <r>
          <rPr>
            <sz val="8"/>
            <color indexed="8"/>
            <rFont val="Tahoma"/>
            <family val="2"/>
          </rPr>
          <t xml:space="preserve">- nivelvaiheyhteistyö (alakoulut ja 2. aste, yläkoulusta toiseen muuttavat)
</t>
        </r>
        <r>
          <rPr>
            <sz val="8"/>
            <color indexed="8"/>
            <rFont val="Tahoma"/>
            <family val="2"/>
          </rPr>
          <t xml:space="preserve">-moniammatillinen yhteistyö (toinen aste, korkea-aste, elinkeinoelämä, työvoimahallinto, etsivänuorisotyö, oppisopimustoimistot) 
</t>
        </r>
        <r>
          <rPr>
            <sz val="8"/>
            <color indexed="8"/>
            <rFont val="Tahoma"/>
            <family val="2"/>
          </rPr>
          <t xml:space="preserve">- moniammatillinen yhteistyötä ohjaus- ja tukiorganisaatioiden kanssa (esim. MLL, seurakunnat, Wimma, TAT, YES ).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Oppilaitoksen ulkopuolinen yhteistyö tapahtuu pääsääntöisesti oppitunnittoman perjantaipäivän aikana. Opetussuunnitelman määrittämä yhteistyö: alakoulu, toinen aste, korkea-aste, työvoimahallinto, elinkeinoelämä.
</t>
        </r>
      </text>
    </comment>
    <comment ref="A25" authorId="3" shapeId="0">
      <text>
        <r>
          <rPr>
            <b/>
            <sz val="8"/>
            <color rgb="FF000000"/>
            <rFont val="Tahoma"/>
            <family val="2"/>
          </rPr>
          <t>Niemi Petri: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Esim.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- TET-jaksojen organisointi, 
</t>
        </r>
        <r>
          <rPr>
            <sz val="8"/>
            <color rgb="FF000000"/>
            <rFont val="Tahoma"/>
            <family val="2"/>
          </rPr>
          <t xml:space="preserve">- yritysvierailujen organisointi,
</t>
        </r>
        <r>
          <rPr>
            <sz val="8"/>
            <color rgb="FF000000"/>
            <rFont val="Tahoma"/>
            <family val="2"/>
          </rPr>
          <t xml:space="preserve">- toisen asteen ja korkea-asteen oppilaitoksiin tutustumisen organisointi, 
</t>
        </r>
        <r>
          <rPr>
            <sz val="8"/>
            <color rgb="FF000000"/>
            <rFont val="Tahoma"/>
            <family val="2"/>
          </rPr>
          <t xml:space="preserve">- alakoulun ja yläkoulun yhteistyö sekä
</t>
        </r>
        <r>
          <rPr>
            <sz val="8"/>
            <color rgb="FF000000"/>
            <rFont val="Tahoma"/>
            <family val="2"/>
          </rPr>
          <t xml:space="preserve">- yhteishakuun liittyvä ohjaustyön organisointi ja hakumenettelyn hallinnointiin tarvittava työaika 
</t>
        </r>
      </text>
    </comment>
    <comment ref="A35" authorId="3" shapeId="0">
      <text>
        <r>
          <rPr>
            <b/>
            <sz val="8"/>
            <color indexed="81"/>
            <rFont val="Tahoma"/>
            <family val="2"/>
          </rPr>
          <t>Niemi Petri:</t>
        </r>
        <r>
          <rPr>
            <sz val="8"/>
            <color indexed="81"/>
            <rFont val="Tahoma"/>
            <family val="2"/>
          </rPr>
          <t xml:space="preserve">
Neuvonta-, selvittämis- ja tiedottamisvelvollisuus (ks. hallintolaki): perustehtävään kuuluva tiedottaminen.  </t>
        </r>
      </text>
    </comment>
    <comment ref="A39" authorId="2" shapeId="0">
      <text>
        <r>
          <rPr>
            <b/>
            <sz val="9"/>
            <color indexed="81"/>
            <rFont val="Tahoma"/>
            <family val="2"/>
          </rPr>
          <t>Petri Niemi:</t>
        </r>
        <r>
          <rPr>
            <sz val="9"/>
            <color indexed="81"/>
            <rFont val="Tahoma"/>
            <family val="2"/>
          </rPr>
          <t xml:space="preserve">
Muita sovittuja virkatehtäviä ei tule määrätä, jos opinto-ohjaajalle on yli 250 oppilasta.</t>
        </r>
      </text>
    </comment>
  </commentList>
</comments>
</file>

<file path=xl/comments3.xml><?xml version="1.0" encoding="utf-8"?>
<comments xmlns="http://schemas.openxmlformats.org/spreadsheetml/2006/main">
  <authors>
    <author>Niemi Petri</author>
  </authors>
  <commentList>
    <comment ref="E3" authorId="0" shapeId="0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lukuvuoden eri vaiheissa korostuva aihe esim. tammi - maaliskuussa yhteishaku</t>
        </r>
      </text>
    </comment>
    <comment ref="F3" authorId="0" shapeId="0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max. 500 tuntia, johon sisältyy määrätyt valvonnat</t>
        </r>
      </text>
    </comment>
    <comment ref="J3" authorId="0" shapeId="0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esim. yhteishaku ja työelämään tutustuminen</t>
        </r>
      </text>
    </comment>
    <comment ref="K3" authorId="0" shapeId="0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rajautuu oppilaanohjaajan perustehtävään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Niemi Petri:</t>
        </r>
        <r>
          <rPr>
            <sz val="8"/>
            <color indexed="81"/>
            <rFont val="Tahoma"/>
            <family val="2"/>
          </rPr>
          <t xml:space="preserve">
kodin ja koulun välillä (esim. anhempainillat)
opettajien välillä (esim. opettajain kokoukset ja yhteissuunnittelu)
moniammatillinen yhteistyö (esim. OHR)
nivelvaiheyhteistyö (esim. pk ja II aste)
koulutus-  ja työelämäyhteistö (esim. TAI:n, TAO:n ja TAT:in ja YES-keskuksen kanssa tehtävä yhteistyö)</t>
        </r>
      </text>
    </comment>
    <comment ref="E5" authorId="0" shapeId="0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Esim. TET-harjoittelu tai yhteishaku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>Niemi Petri:</t>
        </r>
        <r>
          <rPr>
            <sz val="8"/>
            <color indexed="81"/>
            <rFont val="Tahoma"/>
            <family val="2"/>
          </rPr>
          <t xml:space="preserve">
Merkitse tuntimäärä</t>
        </r>
      </text>
    </comment>
  </commentList>
</comments>
</file>

<file path=xl/sharedStrings.xml><?xml version="1.0" encoding="utf-8"?>
<sst xmlns="http://schemas.openxmlformats.org/spreadsheetml/2006/main" count="293" uniqueCount="89">
  <si>
    <t>Vappu -7</t>
  </si>
  <si>
    <t>Loppiainen -7</t>
  </si>
  <si>
    <t>Vesopäivät</t>
  </si>
  <si>
    <t>Oppilasmäärä</t>
  </si>
  <si>
    <t xml:space="preserve">Pienryhmäohjaus </t>
  </si>
  <si>
    <t>Työaika/työviikko</t>
  </si>
  <si>
    <t>B. Omavalintainen osuus</t>
  </si>
  <si>
    <t>Oppilaanohjauksen lehtorin muu työ (oppituntien valmistelutyö, muu valmistelutyö yms.) tapahtuu oppilaanohjaajan itsensä</t>
  </si>
  <si>
    <t>määrittelemässä paikassa hänen itsensä valitsemina aikoina.</t>
  </si>
  <si>
    <t>Suunnitelma sidotun vuosityöajan käytöstä</t>
  </si>
  <si>
    <t>Rehtorin allekirjoitus</t>
  </si>
  <si>
    <t>Oppilaanohjaajan allekirjoitus</t>
  </si>
  <si>
    <t>Arkipyhävähennys</t>
  </si>
  <si>
    <t>Vuotuinen työaika</t>
  </si>
  <si>
    <t>Yhteishakuohjaus kesäkeskeytysajalla</t>
  </si>
  <si>
    <t>Yhteistyö</t>
  </si>
  <si>
    <t>Päivämäärä</t>
  </si>
  <si>
    <t>Itsenäisyyspäivä - 7</t>
  </si>
  <si>
    <t>Vuosityöpäivät (190 - arkipyhävähennys)</t>
  </si>
  <si>
    <t>Käytettävissä oleva vuotuinen työaika</t>
  </si>
  <si>
    <t>Henk.koht/opp</t>
  </si>
  <si>
    <t>Henkilökohtainen ohjaus</t>
  </si>
  <si>
    <t>A. Työnantajan määräämä sidottu työaika</t>
  </si>
  <si>
    <t>Yhteensä lukuvuodessa</t>
  </si>
  <si>
    <t>Käytettävissä olevia työtunteja työpäivässä</t>
  </si>
  <si>
    <t>Jakso</t>
  </si>
  <si>
    <t>Työviikko</t>
  </si>
  <si>
    <t>Viikko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</si>
  <si>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</si>
  <si>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</si>
  <si>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</si>
  <si>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</si>
  <si>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</si>
  <si>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</si>
  <si>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</si>
  <si>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</si>
  <si>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</si>
  <si>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</si>
  <si>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Oppitunnit</t>
  </si>
  <si>
    <t>Pienryhmäohjaus</t>
  </si>
  <si>
    <t xml:space="preserve">Täydennyskoulutus </t>
  </si>
  <si>
    <t>Kehittäminen</t>
  </si>
  <si>
    <t>Teema</t>
  </si>
  <si>
    <t>Ohjauksen organisointi</t>
  </si>
  <si>
    <t xml:space="preserve">Tiedottaminen </t>
  </si>
  <si>
    <t>Yhteensä</t>
  </si>
  <si>
    <t xml:space="preserve">Laskennallinen työaika 38 kouluviikkoa kohden </t>
  </si>
  <si>
    <t>Käytettävissä olevat työtunnit viikossa</t>
  </si>
  <si>
    <t>Perustehtävä</t>
  </si>
  <si>
    <t>Lähde: www.kt.fi/sopimukset/ovtes</t>
  </si>
  <si>
    <t>30-50 h</t>
  </si>
  <si>
    <t>Suunnitelma oppilaanohjaajan sidotun vuotuisen työajan käytöstä</t>
  </si>
  <si>
    <t>Opetustyö</t>
  </si>
  <si>
    <t>Ohjaustyö</t>
  </si>
  <si>
    <t>Ammattitaitoa ylläpitävä ja kehittävä koulutus</t>
  </si>
  <si>
    <t>Muut sovitut virkatehtävät</t>
  </si>
  <si>
    <t>7. lk</t>
  </si>
  <si>
    <t>8.lk</t>
  </si>
  <si>
    <t>9.lk</t>
  </si>
  <si>
    <t>Ryhmän koko</t>
  </si>
  <si>
    <t>© Petri Niemi</t>
  </si>
  <si>
    <t>3 * 6 h</t>
  </si>
  <si>
    <t>YS-aika</t>
  </si>
  <si>
    <t>yhteistyö luokanvalvojien ja aineenopettajien kanssa</t>
  </si>
  <si>
    <t>vanhempainillat</t>
  </si>
  <si>
    <t>yritysvierailut</t>
  </si>
  <si>
    <t>oppilashuoltotyö</t>
  </si>
  <si>
    <t>opettajakokoukset</t>
  </si>
  <si>
    <t>jatkokoulutukseen tutustuminen</t>
  </si>
  <si>
    <t>TET-paikoilla vierailu</t>
  </si>
  <si>
    <t>kodin ja koulun välinen yhteistyö</t>
  </si>
  <si>
    <t>nivelvaiheyhteistyö</t>
  </si>
  <si>
    <t>moniammatillinen yhteistyö</t>
  </si>
  <si>
    <t>Käytettävissä oleva työaika</t>
  </si>
  <si>
    <t>YHTEENSÄ</t>
  </si>
  <si>
    <t xml:space="preserve">Käytettävissä olevan vuotuisen työajan kohdentuminen työviikoille </t>
  </si>
  <si>
    <t>TET-jaksot</t>
  </si>
  <si>
    <t>alakoulun ja yläkoulun yhteistyö</t>
  </si>
  <si>
    <t>yhteishakuun liittyvä ohjaustyön organisointi</t>
  </si>
  <si>
    <t>yhteishakuhakumenettelyn hallinnointi</t>
  </si>
  <si>
    <t>muu:</t>
  </si>
  <si>
    <t>toisen asteen ja korkea-asteen oppilaitoksiin tutustuminen</t>
  </si>
  <si>
    <t>Talviloma</t>
  </si>
  <si>
    <t>Syysloma</t>
  </si>
  <si>
    <t>Käytettävissä oleva vuotuinen työaika tehtävittäin</t>
  </si>
  <si>
    <t>OVTES 2020-2021 osio B 13 §</t>
  </si>
  <si>
    <t>Tehostettu oppilaanohjaus</t>
  </si>
  <si>
    <t>Lukuvuodessa</t>
  </si>
  <si>
    <t xml:space="preserve">Lukuvuosi 2021-2022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</si>
</sst>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4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8" fillId="0" borderId="0" xfId="0" applyFont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34" fillId="0" borderId="0" xfId="0" applyFont="1"/>
    <xf numFmtId="0" fontId="0" fillId="4" borderId="1" xfId="0" applyFill="1" applyBorder="1" applyAlignment="1" applyProtection="1">
      <alignment horizontal="center"/>
      <protection locked="0"/>
    </xf>
    <xf numFmtId="0" fontId="17" fillId="4" borderId="0" xfId="0" applyFont="1" applyFill="1" applyAlignment="1">
      <alignment horizontal="center"/>
    </xf>
    <xf numFmtId="0" fontId="0" fillId="4" borderId="0" xfId="0" applyFill="1"/>
    <xf numFmtId="0" fontId="33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70" fontId="1" fillId="0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Alignment="1"/>
    <xf numFmtId="0" fontId="9" fillId="0" borderId="0" xfId="0" applyFont="1" applyFill="1"/>
    <xf numFmtId="0" fontId="20" fillId="0" borderId="0" xfId="0" applyFont="1"/>
    <xf numFmtId="0" fontId="9" fillId="0" borderId="2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0" xfId="0" applyFont="1" applyBorder="1" applyAlignment="1"/>
    <xf numFmtId="0" fontId="9" fillId="0" borderId="3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170" fontId="9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2" borderId="0" xfId="0" applyFont="1" applyFill="1" applyProtection="1">
      <protection locked="0"/>
    </xf>
    <xf numFmtId="0" fontId="35" fillId="0" borderId="2" xfId="0" applyFont="1" applyFill="1" applyBorder="1" applyAlignment="1">
      <alignment vertical="top"/>
    </xf>
    <xf numFmtId="0" fontId="9" fillId="0" borderId="4" xfId="0" applyFont="1" applyBorder="1" applyAlignment="1">
      <alignment horizontal="center"/>
    </xf>
    <xf numFmtId="0" fontId="10" fillId="0" borderId="0" xfId="0" applyFont="1" applyBorder="1"/>
    <xf numFmtId="170" fontId="9" fillId="3" borderId="6" xfId="0" applyNumberFormat="1" applyFont="1" applyFill="1" applyBorder="1" applyAlignment="1" applyProtection="1">
      <alignment horizontal="center"/>
    </xf>
    <xf numFmtId="170" fontId="9" fillId="5" borderId="1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35" fillId="0" borderId="2" xfId="0" applyFont="1" applyBorder="1" applyAlignment="1">
      <alignment horizontal="left" vertical="top"/>
    </xf>
    <xf numFmtId="0" fontId="35" fillId="0" borderId="2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170" fontId="9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/>
    </xf>
    <xf numFmtId="0" fontId="35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35" fillId="0" borderId="3" xfId="0" applyFont="1" applyFill="1" applyBorder="1" applyAlignment="1">
      <alignment vertical="top"/>
    </xf>
    <xf numFmtId="0" fontId="9" fillId="0" borderId="3" xfId="0" applyFont="1" applyBorder="1" applyAlignment="1">
      <alignment horizontal="right"/>
    </xf>
    <xf numFmtId="0" fontId="9" fillId="0" borderId="3" xfId="0" applyFont="1" applyFill="1" applyBorder="1" applyAlignment="1" applyProtection="1">
      <alignment horizontal="center"/>
      <protection locked="0"/>
    </xf>
    <xf numFmtId="170" fontId="9" fillId="3" borderId="1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  <protection locked="0"/>
    </xf>
    <xf numFmtId="170" fontId="9" fillId="2" borderId="8" xfId="0" applyNumberFormat="1" applyFont="1" applyFill="1" applyBorder="1" applyAlignment="1" applyProtection="1">
      <alignment horizontal="center"/>
      <protection locked="0"/>
    </xf>
    <xf numFmtId="0" fontId="35" fillId="0" borderId="9" xfId="0" applyFont="1" applyFill="1" applyBorder="1" applyAlignment="1">
      <alignment vertical="top"/>
    </xf>
    <xf numFmtId="0" fontId="35" fillId="0" borderId="10" xfId="0" applyFont="1" applyFill="1" applyBorder="1" applyAlignment="1">
      <alignment vertical="top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35" fillId="0" borderId="11" xfId="0" applyFont="1" applyFill="1" applyBorder="1" applyAlignment="1">
      <alignment vertical="top"/>
    </xf>
    <xf numFmtId="170" fontId="9" fillId="0" borderId="12" xfId="0" applyNumberFormat="1" applyFont="1" applyFill="1" applyBorder="1" applyAlignment="1" applyProtection="1">
      <alignment horizontal="center"/>
    </xf>
    <xf numFmtId="0" fontId="35" fillId="0" borderId="3" xfId="0" applyFont="1" applyBorder="1" applyAlignment="1">
      <alignment vertical="top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35" fillId="0" borderId="4" xfId="0" applyFont="1" applyBorder="1"/>
    <xf numFmtId="0" fontId="35" fillId="0" borderId="11" xfId="0" applyFont="1" applyBorder="1" applyAlignment="1">
      <alignment vertical="top"/>
    </xf>
    <xf numFmtId="0" fontId="35" fillId="0" borderId="13" xfId="0" applyFont="1" applyBorder="1"/>
    <xf numFmtId="170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36" fillId="0" borderId="0" xfId="0" applyFont="1"/>
    <xf numFmtId="0" fontId="9" fillId="0" borderId="14" xfId="0" applyFont="1" applyFill="1" applyBorder="1" applyProtection="1">
      <protection locked="0"/>
    </xf>
    <xf numFmtId="0" fontId="9" fillId="0" borderId="14" xfId="0" applyFont="1" applyBorder="1"/>
    <xf numFmtId="0" fontId="0" fillId="0" borderId="0" xfId="0" applyAlignment="1"/>
    <xf numFmtId="170" fontId="9" fillId="2" borderId="15" xfId="0" applyNumberFormat="1" applyFont="1" applyFill="1" applyBorder="1" applyAlignment="1" applyProtection="1">
      <alignment horizontal="center"/>
      <protection locked="0"/>
    </xf>
    <xf numFmtId="170" fontId="9" fillId="2" borderId="16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170" fontId="9" fillId="0" borderId="0" xfId="0" applyNumberFormat="1" applyFont="1" applyFill="1" applyBorder="1" applyAlignment="1" applyProtection="1">
      <alignment horizontal="center"/>
      <protection locked="0"/>
    </xf>
    <xf numFmtId="170" fontId="9" fillId="0" borderId="17" xfId="0" applyNumberFormat="1" applyFont="1" applyFill="1" applyBorder="1" applyAlignment="1" applyProtection="1">
      <alignment horizontal="center"/>
    </xf>
    <xf numFmtId="0" fontId="0" fillId="0" borderId="36" xfId="0" applyBorder="1"/>
    <xf numFmtId="1" fontId="9" fillId="2" borderId="37" xfId="0" applyNumberFormat="1" applyFont="1" applyFill="1" applyBorder="1" applyAlignment="1" applyProtection="1">
      <alignment horizontal="center"/>
      <protection locked="0"/>
    </xf>
    <xf numFmtId="1" fontId="9" fillId="2" borderId="3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0" fillId="5" borderId="1" xfId="0" applyFill="1" applyBorder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6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8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5" borderId="19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17" fillId="6" borderId="0" xfId="0" applyFont="1" applyFill="1" applyAlignment="1">
      <alignment horizontal="center"/>
    </xf>
    <xf numFmtId="0" fontId="0" fillId="6" borderId="23" xfId="0" applyFill="1" applyBorder="1" applyAlignment="1"/>
    <xf numFmtId="0" fontId="9" fillId="6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170" fontId="1" fillId="6" borderId="1" xfId="0" applyNumberFormat="1" applyFont="1" applyFill="1" applyBorder="1" applyAlignment="1" applyProtection="1">
      <alignment horizontal="center"/>
    </xf>
    <xf numFmtId="0" fontId="35" fillId="0" borderId="2" xfId="0" applyFont="1" applyFill="1" applyBorder="1" applyAlignment="1" applyProtection="1">
      <alignment vertical="top"/>
      <protection locked="0"/>
    </xf>
    <xf numFmtId="0" fontId="35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35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textRotation="90" wrapText="1"/>
      <protection locked="0"/>
    </xf>
    <xf numFmtId="0" fontId="32" fillId="0" borderId="1" xfId="0" applyFont="1" applyBorder="1" applyAlignment="1" applyProtection="1">
      <alignment horizontal="left"/>
      <protection locked="0"/>
    </xf>
    <xf numFmtId="0" fontId="32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Protection="1">
      <protection locked="0"/>
    </xf>
    <xf numFmtId="0" fontId="16" fillId="0" borderId="0" xfId="0" applyFont="1"/>
    <xf numFmtId="0" fontId="0" fillId="0" borderId="0" xfId="0" applyBorder="1" applyProtection="1">
      <protection locked="0"/>
    </xf>
    <xf numFmtId="1" fontId="9" fillId="2" borderId="24" xfId="0" applyNumberFormat="1" applyFont="1" applyFill="1" applyBorder="1" applyAlignment="1" applyProtection="1">
      <alignment horizontal="center"/>
      <protection locked="0"/>
    </xf>
    <xf numFmtId="1" fontId="9" fillId="2" borderId="25" xfId="0" applyNumberFormat="1" applyFont="1" applyFill="1" applyBorder="1" applyAlignment="1" applyProtection="1">
      <alignment horizontal="center"/>
      <protection locked="0"/>
    </xf>
    <xf numFmtId="1" fontId="9" fillId="2" borderId="26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8" xfId="0" applyNumberFormat="1" applyFont="1" applyFill="1" applyBorder="1" applyAlignment="1" applyProtection="1">
      <alignment horizontal="center"/>
      <protection locked="0"/>
    </xf>
    <xf numFmtId="170" fontId="9" fillId="3" borderId="27" xfId="0" applyNumberFormat="1" applyFont="1" applyFill="1" applyBorder="1" applyAlignment="1" applyProtection="1">
      <alignment horizontal="center"/>
    </xf>
    <xf numFmtId="170" fontId="9" fillId="0" borderId="19" xfId="0" applyNumberFormat="1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  <protection locked="0"/>
    </xf>
    <xf numFmtId="170" fontId="9" fillId="3" borderId="29" xfId="0" applyNumberFormat="1" applyFont="1" applyFill="1" applyBorder="1" applyAlignment="1" applyProtection="1">
      <alignment horizontal="center"/>
    </xf>
    <xf numFmtId="170" fontId="9" fillId="0" borderId="30" xfId="0" applyNumberFormat="1" applyFont="1" applyBorder="1" applyAlignment="1" applyProtection="1">
      <alignment horizontal="center"/>
    </xf>
    <xf numFmtId="170" fontId="9" fillId="3" borderId="30" xfId="0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right"/>
    </xf>
    <xf numFmtId="0" fontId="9" fillId="2" borderId="30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  <protection locked="0"/>
    </xf>
    <xf numFmtId="170" fontId="9" fillId="0" borderId="39" xfId="0" applyNumberFormat="1" applyFont="1" applyFill="1" applyBorder="1" applyAlignment="1" applyProtection="1">
      <alignment horizontal="center"/>
    </xf>
    <xf numFmtId="170" fontId="9" fillId="0" borderId="40" xfId="0" applyNumberFormat="1" applyFont="1" applyFill="1" applyBorder="1" applyAlignment="1" applyProtection="1">
      <alignment horizontal="center"/>
    </xf>
    <xf numFmtId="170" fontId="9" fillId="3" borderId="15" xfId="0" applyNumberFormat="1" applyFont="1" applyFill="1" applyBorder="1" applyAlignment="1" applyProtection="1">
      <alignment horizontal="center"/>
    </xf>
    <xf numFmtId="170" fontId="9" fillId="6" borderId="41" xfId="0" applyNumberFormat="1" applyFont="1" applyFill="1" applyBorder="1" applyAlignment="1" applyProtection="1">
      <alignment horizontal="center"/>
    </xf>
    <xf numFmtId="170" fontId="9" fillId="6" borderId="32" xfId="0" applyNumberFormat="1" applyFont="1" applyFill="1" applyBorder="1" applyAlignment="1" applyProtection="1">
      <alignment horizontal="center"/>
    </xf>
    <xf numFmtId="170" fontId="9" fillId="6" borderId="42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9" fillId="3" borderId="43" xfId="0" applyFont="1" applyFill="1" applyBorder="1" applyAlignment="1" applyProtection="1">
      <alignment horizontal="center"/>
    </xf>
    <xf numFmtId="170" fontId="9" fillId="3" borderId="33" xfId="0" applyNumberFormat="1" applyFont="1" applyFill="1" applyBorder="1" applyAlignment="1" applyProtection="1">
      <alignment horizontal="center"/>
    </xf>
    <xf numFmtId="170" fontId="9" fillId="3" borderId="43" xfId="0" applyNumberFormat="1" applyFont="1" applyFill="1" applyBorder="1" applyAlignment="1" applyProtection="1">
      <alignment horizontal="center"/>
    </xf>
    <xf numFmtId="170" fontId="9" fillId="7" borderId="1" xfId="0" applyNumberFormat="1" applyFont="1" applyFill="1" applyBorder="1" applyAlignment="1" applyProtection="1">
      <alignment horizontal="center"/>
      <protection locked="0"/>
    </xf>
    <xf numFmtId="1" fontId="9" fillId="2" borderId="44" xfId="0" applyNumberFormat="1" applyFont="1" applyFill="1" applyBorder="1" applyAlignment="1" applyProtection="1">
      <alignment horizontal="center"/>
      <protection locked="0"/>
    </xf>
    <xf numFmtId="170" fontId="9" fillId="5" borderId="8" xfId="0" applyNumberFormat="1" applyFont="1" applyFill="1" applyBorder="1" applyAlignment="1" applyProtection="1">
      <alignment horizontal="center"/>
      <protection locked="0"/>
    </xf>
    <xf numFmtId="170" fontId="9" fillId="6" borderId="45" xfId="0" applyNumberFormat="1" applyFont="1" applyFill="1" applyBorder="1" applyAlignment="1" applyProtection="1">
      <alignment horizontal="center"/>
    </xf>
    <xf numFmtId="170" fontId="0" fillId="6" borderId="45" xfId="0" applyNumberFormat="1" applyFill="1" applyBorder="1" applyAlignment="1">
      <alignment horizontal="center"/>
    </xf>
    <xf numFmtId="170" fontId="9" fillId="6" borderId="45" xfId="0" applyNumberFormat="1" applyFont="1" applyFill="1" applyBorder="1" applyAlignment="1">
      <alignment horizontal="center"/>
    </xf>
    <xf numFmtId="0" fontId="0" fillId="5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Alignment="1"/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25400</xdr:rowOff>
    </xdr:from>
    <xdr:to>
      <xdr:col>0</xdr:col>
      <xdr:colOff>1498600</xdr:colOff>
      <xdr:row>1</xdr:row>
      <xdr:rowOff>406400</xdr:rowOff>
    </xdr:to>
    <xdr:pic>
      <xdr:nvPicPr>
        <xdr:cNvPr id="3559" name="Picture 32" descr="opo_logo">
          <a:extLst>
            <a:ext uri="{FF2B5EF4-FFF2-40B4-BE49-F238E27FC236}">
              <a16:creationId xmlns:a16="http://schemas.microsoft.com/office/drawing/2014/main" id="{A7E84E6A-15F2-C94A-B293-AB002CD4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5400"/>
          <a:ext cx="14859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9" zoomScale="110" zoomScaleNormal="110" workbookViewId="0">
      <selection activeCell="E28" sqref="E28"/>
    </sheetView>
  </sheetViews>
  <sheetFormatPr baseColWidth="10" defaultColWidth="8.83203125" defaultRowHeight="13" x14ac:dyDescent="0.15"/>
  <cols>
    <col min="1" max="1" width="25.6640625" customWidth="1"/>
    <col min="2" max="2" width="12.33203125" customWidth="1"/>
    <col min="3" max="3" width="11.6640625" customWidth="1"/>
    <col min="4" max="4" width="10.83203125" customWidth="1"/>
    <col min="5" max="5" width="8.5" customWidth="1"/>
    <col min="6" max="6" width="9.5" customWidth="1"/>
    <col min="7" max="7" width="16.33203125" customWidth="1"/>
    <col min="8" max="8" width="19.1640625" customWidth="1"/>
    <col min="9" max="12" width="15.83203125" customWidth="1"/>
  </cols>
  <sheetData>
    <row r="1" spans="1:11" x14ac:dyDescent="0.15">
      <c r="B1" s="4" t="s">
        <v>60</v>
      </c>
      <c r="C1" s="84"/>
      <c r="D1" s="84"/>
      <c r="E1" s="84"/>
      <c r="F1" s="84"/>
      <c r="G1" s="84"/>
      <c r="H1" s="84"/>
    </row>
    <row r="2" spans="1:11" ht="54" customHeight="1" x14ac:dyDescent="0.25">
      <c r="A2" s="9" t="s">
        <v>51</v>
      </c>
      <c r="B2" s="9"/>
      <c r="C2" s="84"/>
      <c r="D2" s="84"/>
      <c r="E2" s="84"/>
      <c r="F2" s="84"/>
      <c r="G2" s="84"/>
      <c r="H2" s="84"/>
    </row>
    <row r="3" spans="1:11" ht="18" x14ac:dyDescent="0.2">
      <c r="A3" s="14" t="s">
        <v>88</v>
      </c>
      <c r="B3" s="14"/>
      <c r="C3" s="84"/>
      <c r="D3" s="84"/>
      <c r="E3" s="84"/>
      <c r="F3" s="84"/>
      <c r="G3" s="84"/>
      <c r="H3" s="84"/>
    </row>
    <row r="4" spans="1:11" x14ac:dyDescent="0.15">
      <c r="A4" s="5" t="s">
        <v>49</v>
      </c>
      <c r="B4" s="5"/>
      <c r="C4" s="84"/>
      <c r="D4" s="84"/>
      <c r="E4" s="84"/>
      <c r="F4" s="84"/>
      <c r="G4" s="84"/>
      <c r="H4" s="84"/>
    </row>
    <row r="5" spans="1:11" x14ac:dyDescent="0.15">
      <c r="A5" s="6"/>
      <c r="B5" s="6"/>
      <c r="C5" s="84"/>
      <c r="D5" s="84"/>
      <c r="E5" s="84"/>
      <c r="F5" s="84"/>
      <c r="G5" s="84"/>
      <c r="H5" s="84"/>
    </row>
    <row r="6" spans="1:11" ht="16" x14ac:dyDescent="0.2">
      <c r="A6" s="2" t="s">
        <v>22</v>
      </c>
      <c r="B6" s="2"/>
      <c r="C6" s="85"/>
      <c r="D6" s="85"/>
      <c r="E6" s="85"/>
      <c r="F6" s="85"/>
      <c r="G6" s="85"/>
      <c r="H6" s="85"/>
      <c r="I6" s="1"/>
      <c r="J6" s="1"/>
      <c r="K6" s="1"/>
    </row>
    <row r="7" spans="1:11" s="4" customFormat="1" x14ac:dyDescent="0.15">
      <c r="A7" s="1"/>
      <c r="B7" s="1"/>
      <c r="C7" s="85"/>
      <c r="D7" s="85"/>
      <c r="E7" s="85"/>
      <c r="F7" s="85"/>
      <c r="G7" s="85"/>
      <c r="H7" s="85"/>
      <c r="I7" s="1"/>
      <c r="J7" s="1"/>
      <c r="K7" s="1"/>
    </row>
    <row r="8" spans="1:11" s="4" customFormat="1" x14ac:dyDescent="0.15">
      <c r="A8" s="4" t="s">
        <v>85</v>
      </c>
      <c r="C8" s="1"/>
      <c r="D8" s="10">
        <v>1221</v>
      </c>
      <c r="E8" s="10"/>
      <c r="F8" s="10"/>
      <c r="G8" s="10"/>
      <c r="H8" s="1"/>
      <c r="I8" s="1"/>
      <c r="J8" s="1"/>
      <c r="K8" s="1"/>
    </row>
    <row r="9" spans="1:11" s="4" customFormat="1" x14ac:dyDescent="0.15">
      <c r="A9" s="4" t="s">
        <v>12</v>
      </c>
      <c r="C9" s="13" t="s">
        <v>17</v>
      </c>
      <c r="D9" s="127">
        <v>7</v>
      </c>
      <c r="E9" s="32"/>
      <c r="F9" s="32"/>
      <c r="G9" s="32"/>
      <c r="H9" s="3">
        <f>IF(D9=7,0+1)</f>
        <v>1</v>
      </c>
    </row>
    <row r="10" spans="1:11" s="4" customFormat="1" x14ac:dyDescent="0.15">
      <c r="C10" s="13" t="s">
        <v>1</v>
      </c>
      <c r="D10" s="127">
        <v>7</v>
      </c>
      <c r="E10" s="32"/>
      <c r="F10" s="32"/>
      <c r="G10" s="32"/>
      <c r="H10" s="3">
        <f>IF(D10=7,0+1)</f>
        <v>1</v>
      </c>
    </row>
    <row r="11" spans="1:11" s="4" customFormat="1" x14ac:dyDescent="0.15">
      <c r="C11" s="13" t="s">
        <v>0</v>
      </c>
      <c r="D11" s="127"/>
      <c r="E11" s="32"/>
      <c r="F11" s="32"/>
      <c r="G11" s="32"/>
      <c r="H11" s="3" t="b">
        <f>IF(D11=7,0+1)</f>
        <v>0</v>
      </c>
    </row>
    <row r="12" spans="1:11" s="4" customFormat="1" x14ac:dyDescent="0.15">
      <c r="A12" s="1" t="s">
        <v>13</v>
      </c>
      <c r="B12" s="1"/>
      <c r="D12" s="128">
        <f>D8-D9-D10-D11</f>
        <v>1207</v>
      </c>
      <c r="E12" s="53"/>
      <c r="F12" s="53"/>
      <c r="G12" s="53"/>
      <c r="H12" s="22"/>
    </row>
    <row r="13" spans="1:11" s="4" customFormat="1" x14ac:dyDescent="0.15">
      <c r="A13" s="19" t="s">
        <v>18</v>
      </c>
      <c r="B13" s="19"/>
      <c r="C13" s="23"/>
      <c r="D13" s="127">
        <f>190-H9-H10-H11</f>
        <v>188</v>
      </c>
      <c r="E13" s="35"/>
      <c r="F13" s="35"/>
      <c r="G13" s="35"/>
      <c r="H13" s="24"/>
    </row>
    <row r="14" spans="1:11" s="4" customFormat="1" x14ac:dyDescent="0.15">
      <c r="A14" s="4" t="s">
        <v>46</v>
      </c>
      <c r="D14" s="129">
        <f>D12/38</f>
        <v>31.763157894736842</v>
      </c>
      <c r="E14" s="20"/>
      <c r="F14" s="20"/>
      <c r="G14" s="20"/>
    </row>
    <row r="15" spans="1:11" s="4" customFormat="1" x14ac:dyDescent="0.15"/>
    <row r="16" spans="1:11" s="4" customFormat="1" x14ac:dyDescent="0.15">
      <c r="A16" s="25" t="s">
        <v>9</v>
      </c>
      <c r="B16" s="25"/>
      <c r="G16" s="27"/>
    </row>
    <row r="17" spans="1:11" s="4" customFormat="1" x14ac:dyDescent="0.15">
      <c r="A17" s="1" t="s">
        <v>48</v>
      </c>
      <c r="B17" s="1"/>
      <c r="G17" s="27"/>
    </row>
    <row r="18" spans="1:11" s="4" customFormat="1" x14ac:dyDescent="0.15">
      <c r="A18" s="27" t="s">
        <v>2</v>
      </c>
      <c r="B18" s="27"/>
      <c r="C18" s="31" t="s">
        <v>61</v>
      </c>
      <c r="D18" s="21"/>
      <c r="E18" s="32"/>
      <c r="F18" s="32"/>
      <c r="G18" s="32"/>
      <c r="H18" s="27"/>
      <c r="I18" s="27"/>
    </row>
    <row r="19" spans="1:11" s="4" customFormat="1" ht="14" thickBot="1" x14ac:dyDescent="0.2">
      <c r="A19" s="27" t="s">
        <v>14</v>
      </c>
      <c r="B19" s="27"/>
      <c r="C19" s="31" t="s">
        <v>50</v>
      </c>
      <c r="D19" s="69"/>
      <c r="E19" s="32"/>
      <c r="F19" s="32"/>
      <c r="G19" s="32"/>
      <c r="H19" s="28"/>
      <c r="I19" s="46"/>
      <c r="J19" s="8"/>
      <c r="K19" s="8"/>
    </row>
    <row r="20" spans="1:11" s="4" customFormat="1" ht="15" thickTop="1" thickBot="1" x14ac:dyDescent="0.2">
      <c r="A20" s="27" t="s">
        <v>19</v>
      </c>
      <c r="B20" s="27"/>
      <c r="C20" s="27"/>
      <c r="D20" s="172">
        <f>D12-D18-D19</f>
        <v>1207</v>
      </c>
      <c r="E20" s="35"/>
      <c r="F20" s="35"/>
      <c r="G20" s="35"/>
      <c r="H20" s="27"/>
      <c r="I20" s="27"/>
    </row>
    <row r="21" spans="1:11" s="4" customFormat="1" ht="15" thickTop="1" thickBot="1" x14ac:dyDescent="0.2">
      <c r="A21" s="27" t="s">
        <v>24</v>
      </c>
      <c r="B21" s="27"/>
      <c r="C21" s="27"/>
      <c r="D21" s="173">
        <f>D20/D13</f>
        <v>6.4202127659574471</v>
      </c>
      <c r="E21" s="54"/>
      <c r="F21" s="54"/>
      <c r="G21" s="54"/>
      <c r="H21" s="27"/>
      <c r="I21" s="27"/>
    </row>
    <row r="22" spans="1:11" s="4" customFormat="1" ht="15" thickTop="1" thickBot="1" x14ac:dyDescent="0.2">
      <c r="A22" s="29" t="s">
        <v>47</v>
      </c>
      <c r="B22" s="29"/>
      <c r="C22" s="29"/>
      <c r="D22" s="174">
        <f>D21*5</f>
        <v>32.101063829787236</v>
      </c>
      <c r="E22" s="54"/>
      <c r="F22" s="54"/>
      <c r="G22" s="54"/>
      <c r="H22" s="27"/>
      <c r="I22" s="27"/>
    </row>
    <row r="23" spans="1:11" s="4" customFormat="1" ht="15" thickTop="1" thickBot="1" x14ac:dyDescent="0.2">
      <c r="A23" s="26"/>
      <c r="B23" s="27"/>
      <c r="C23" s="27"/>
      <c r="D23" s="64"/>
      <c r="E23" s="64"/>
      <c r="F23" s="64"/>
      <c r="G23" s="33" t="s">
        <v>5</v>
      </c>
      <c r="H23" s="27" t="s">
        <v>23</v>
      </c>
      <c r="J23" s="27"/>
    </row>
    <row r="24" spans="1:11" s="4" customFormat="1" x14ac:dyDescent="0.15">
      <c r="A24" s="71" t="s">
        <v>52</v>
      </c>
      <c r="B24" s="72"/>
      <c r="C24" s="73"/>
      <c r="D24" s="73"/>
      <c r="E24" s="74"/>
      <c r="F24" s="74" t="s">
        <v>38</v>
      </c>
      <c r="G24" s="158"/>
      <c r="H24" s="159">
        <f>G24*38</f>
        <v>0</v>
      </c>
    </row>
    <row r="25" spans="1:11" s="4" customFormat="1" ht="14" thickBot="1" x14ac:dyDescent="0.2">
      <c r="A25" s="75" t="s">
        <v>53</v>
      </c>
      <c r="B25" s="65"/>
      <c r="C25" s="66"/>
      <c r="D25" s="67" t="s">
        <v>56</v>
      </c>
      <c r="E25" s="67" t="s">
        <v>57</v>
      </c>
      <c r="F25" s="67" t="s">
        <v>58</v>
      </c>
      <c r="G25" s="157"/>
      <c r="H25" s="160"/>
    </row>
    <row r="26" spans="1:11" s="4" customFormat="1" ht="14" thickBot="1" x14ac:dyDescent="0.2">
      <c r="A26" s="49" t="s">
        <v>21</v>
      </c>
      <c r="B26" s="56"/>
      <c r="C26" s="103" t="s">
        <v>3</v>
      </c>
      <c r="D26" s="153"/>
      <c r="E26" s="151"/>
      <c r="F26" s="152"/>
      <c r="G26" s="156">
        <f>H26/38</f>
        <v>0</v>
      </c>
      <c r="H26" s="161">
        <f>(D26 * D27) + (E26 * E27) + (F26 * F27)</f>
        <v>0</v>
      </c>
    </row>
    <row r="27" spans="1:11" s="4" customFormat="1" x14ac:dyDescent="0.15">
      <c r="A27" s="44"/>
      <c r="B27" s="55"/>
      <c r="C27" s="104" t="s">
        <v>20</v>
      </c>
      <c r="D27" s="34"/>
      <c r="E27" s="90"/>
      <c r="F27" s="91"/>
      <c r="G27" s="96"/>
      <c r="H27" s="76"/>
    </row>
    <row r="28" spans="1:11" s="4" customFormat="1" x14ac:dyDescent="0.15">
      <c r="A28" s="162" t="s">
        <v>86</v>
      </c>
      <c r="B28" s="57"/>
      <c r="C28" s="171"/>
      <c r="D28" s="95"/>
      <c r="E28" s="154"/>
      <c r="F28" s="155"/>
      <c r="G28" s="168">
        <f>H28/38</f>
        <v>0</v>
      </c>
      <c r="H28" s="170">
        <f xml:space="preserve"> (E28 *5)+(F28*5)</f>
        <v>0</v>
      </c>
    </row>
    <row r="29" spans="1:11" s="4" customFormat="1" x14ac:dyDescent="0.15">
      <c r="A29" s="50" t="s">
        <v>4</v>
      </c>
      <c r="B29" s="58" t="s">
        <v>59</v>
      </c>
      <c r="C29" s="92">
        <v>4</v>
      </c>
      <c r="D29" s="48"/>
      <c r="E29" s="48"/>
      <c r="F29" s="48"/>
      <c r="G29" s="167">
        <f t="shared" ref="G29:G34" si="0">H29/38</f>
        <v>0</v>
      </c>
      <c r="H29" s="169">
        <f>(D26/C29*D29)+(E26/C29*E29)+(F26/C29*F29)</f>
        <v>0</v>
      </c>
    </row>
    <row r="30" spans="1:11" s="4" customFormat="1" x14ac:dyDescent="0.15">
      <c r="A30" s="81" t="s">
        <v>15</v>
      </c>
      <c r="B30" s="77"/>
      <c r="C30" s="78"/>
      <c r="D30" s="79"/>
      <c r="E30" s="79"/>
      <c r="F30" s="30"/>
      <c r="G30" s="68">
        <f t="shared" si="0"/>
        <v>0</v>
      </c>
      <c r="H30" s="163"/>
      <c r="J30" s="24"/>
      <c r="K30" s="24"/>
    </row>
    <row r="31" spans="1:11" s="4" customFormat="1" x14ac:dyDescent="0.15">
      <c r="A31" s="51" t="s">
        <v>43</v>
      </c>
      <c r="B31" s="59"/>
      <c r="C31" s="27"/>
      <c r="D31" s="33"/>
      <c r="E31" s="33"/>
      <c r="F31" s="27"/>
      <c r="G31" s="68">
        <f t="shared" si="0"/>
        <v>0</v>
      </c>
      <c r="H31" s="163"/>
    </row>
    <row r="32" spans="1:11" s="4" customFormat="1" x14ac:dyDescent="0.15">
      <c r="A32" s="52" t="s">
        <v>44</v>
      </c>
      <c r="B32" s="60"/>
      <c r="C32" s="27"/>
      <c r="D32" s="33"/>
      <c r="E32" s="33"/>
      <c r="F32" s="27"/>
      <c r="G32" s="68">
        <f t="shared" si="0"/>
        <v>0</v>
      </c>
      <c r="H32" s="163"/>
    </row>
    <row r="33" spans="1:11" s="4" customFormat="1" x14ac:dyDescent="0.15">
      <c r="A33" s="82" t="s">
        <v>54</v>
      </c>
      <c r="B33" s="80"/>
      <c r="C33" s="36"/>
      <c r="D33" s="45"/>
      <c r="E33" s="45"/>
      <c r="F33" s="36"/>
      <c r="G33" s="68">
        <f t="shared" si="0"/>
        <v>0</v>
      </c>
      <c r="H33" s="163"/>
    </row>
    <row r="34" spans="1:11" s="4" customFormat="1" ht="14" thickBot="1" x14ac:dyDescent="0.2">
      <c r="A34" s="61" t="s">
        <v>55</v>
      </c>
      <c r="B34" s="62"/>
      <c r="C34" s="37"/>
      <c r="D34" s="63"/>
      <c r="E34" s="63"/>
      <c r="F34" s="37"/>
      <c r="G34" s="47">
        <f t="shared" si="0"/>
        <v>0</v>
      </c>
      <c r="H34" s="164"/>
    </row>
    <row r="35" spans="1:11" s="24" customFormat="1" ht="14" thickBot="1" x14ac:dyDescent="0.2">
      <c r="A35" s="18"/>
      <c r="B35" s="18"/>
      <c r="C35" s="39"/>
      <c r="D35" s="32"/>
      <c r="E35" s="32"/>
      <c r="F35" s="32" t="s">
        <v>45</v>
      </c>
      <c r="G35" s="165">
        <f>SUM(G24:G34)</f>
        <v>0</v>
      </c>
      <c r="H35" s="166">
        <f>SUM(H24:H34)</f>
        <v>0</v>
      </c>
    </row>
    <row r="36" spans="1:11" s="4" customFormat="1" ht="16.5" customHeight="1" x14ac:dyDescent="0.15">
      <c r="C36" s="1"/>
      <c r="D36" s="187"/>
      <c r="E36" s="188"/>
      <c r="F36" s="188"/>
      <c r="G36" s="83"/>
      <c r="H36" s="83"/>
    </row>
    <row r="37" spans="1:11" s="4" customFormat="1" x14ac:dyDescent="0.15">
      <c r="C37" s="1"/>
      <c r="D37" s="40"/>
      <c r="E37" s="40"/>
      <c r="F37" s="40"/>
      <c r="H37" s="20"/>
    </row>
    <row r="38" spans="1:11" s="4" customFormat="1" x14ac:dyDescent="0.15">
      <c r="A38" s="41" t="s">
        <v>6</v>
      </c>
      <c r="B38" s="41"/>
      <c r="D38" s="38"/>
      <c r="E38" s="38"/>
      <c r="F38" s="38"/>
      <c r="G38" s="20"/>
      <c r="H38" s="38"/>
      <c r="I38" s="38"/>
    </row>
    <row r="39" spans="1:11" s="4" customFormat="1" x14ac:dyDescent="0.15">
      <c r="A39" s="42"/>
      <c r="B39" s="42"/>
      <c r="D39" s="38"/>
      <c r="E39" s="38"/>
      <c r="F39" s="38"/>
      <c r="G39" s="38"/>
      <c r="H39" s="38"/>
      <c r="I39" s="33"/>
    </row>
    <row r="40" spans="1:11" s="4" customFormat="1" x14ac:dyDescent="0.15">
      <c r="A40" s="4" t="s">
        <v>7</v>
      </c>
      <c r="D40" s="38"/>
      <c r="E40" s="38"/>
      <c r="F40" s="38"/>
      <c r="G40" s="38"/>
      <c r="H40" s="38"/>
      <c r="I40" s="33"/>
    </row>
    <row r="41" spans="1:11" s="4" customFormat="1" x14ac:dyDescent="0.15">
      <c r="A41" s="4" t="s">
        <v>8</v>
      </c>
      <c r="D41" s="38"/>
      <c r="E41" s="38"/>
      <c r="F41" s="38"/>
      <c r="G41" s="38"/>
      <c r="H41" s="38"/>
      <c r="I41" s="38"/>
    </row>
    <row r="42" spans="1:11" s="4" customFormat="1" x14ac:dyDescent="0.15"/>
    <row r="43" spans="1:11" s="4" customFormat="1" x14ac:dyDescent="0.15"/>
    <row r="44" spans="1:11" s="4" customFormat="1" ht="14" thickBot="1" x14ac:dyDescent="0.2">
      <c r="A44" s="43"/>
      <c r="B44" s="87"/>
      <c r="C44" s="88"/>
      <c r="D44" s="88"/>
      <c r="E44" s="88"/>
      <c r="F44" s="88"/>
      <c r="G44" s="88"/>
      <c r="H44" s="88"/>
      <c r="I44" s="27"/>
      <c r="J44" s="27"/>
      <c r="K44" s="27"/>
    </row>
    <row r="45" spans="1:11" s="4" customFormat="1" ht="14" thickTop="1" x14ac:dyDescent="0.15">
      <c r="A45" s="27" t="s">
        <v>16</v>
      </c>
      <c r="B45" s="4" t="s">
        <v>10</v>
      </c>
      <c r="F45" s="4" t="s">
        <v>11</v>
      </c>
    </row>
    <row r="46" spans="1:11" s="4" customFormat="1" x14ac:dyDescent="0.15"/>
    <row r="47" spans="1:11" s="4" customFormat="1" x14ac:dyDescent="0.15"/>
    <row r="48" spans="1:11" s="4" customFormat="1" x14ac:dyDescent="0.15"/>
    <row r="49" s="4" customFormat="1" x14ac:dyDescent="0.15"/>
    <row r="50" s="4" customFormat="1" x14ac:dyDescent="0.15"/>
    <row r="51" s="4" customFormat="1" x14ac:dyDescent="0.15"/>
    <row r="52" s="4" customFormat="1" x14ac:dyDescent="0.15"/>
    <row r="53" s="4" customFormat="1" x14ac:dyDescent="0.15"/>
    <row r="54" s="4" customFormat="1" x14ac:dyDescent="0.15"/>
  </sheetData>
  <sheetProtection sheet="1" selectLockedCells="1"/>
  <mergeCells count="1">
    <mergeCell ref="D36:F3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2"/>
  <sheetViews>
    <sheetView workbookViewId="0">
      <selection activeCell="H35" sqref="H35:H41"/>
    </sheetView>
  </sheetViews>
  <sheetFormatPr baseColWidth="10" defaultColWidth="8.83203125" defaultRowHeight="13" x14ac:dyDescent="0.15"/>
  <cols>
    <col min="1" max="1" width="51.83203125" customWidth="1"/>
    <col min="2" max="2" width="12.33203125" customWidth="1"/>
    <col min="3" max="6" width="8.83203125" customWidth="1"/>
    <col min="7" max="7" width="10.1640625" customWidth="1"/>
  </cols>
  <sheetData>
    <row r="1" spans="1:256" ht="23" x14ac:dyDescent="0.25">
      <c r="A1" s="149" t="s">
        <v>84</v>
      </c>
    </row>
    <row r="2" spans="1:256" x14ac:dyDescent="0.15">
      <c r="A2" s="4" t="s">
        <v>60</v>
      </c>
      <c r="B2" s="4"/>
      <c r="C2" s="4"/>
      <c r="D2" s="4"/>
      <c r="E2" s="4"/>
      <c r="F2" s="4"/>
      <c r="G2" s="4"/>
      <c r="H2" s="4" t="s">
        <v>87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 t="s">
        <v>60</v>
      </c>
      <c r="CF2" s="4" t="s">
        <v>60</v>
      </c>
      <c r="CG2" s="4" t="s">
        <v>60</v>
      </c>
      <c r="CH2" s="4" t="s">
        <v>60</v>
      </c>
      <c r="CI2" s="4" t="s">
        <v>60</v>
      </c>
      <c r="CJ2" s="4" t="s">
        <v>60</v>
      </c>
      <c r="CK2" s="4" t="s">
        <v>60</v>
      </c>
      <c r="CL2" s="4" t="s">
        <v>60</v>
      </c>
      <c r="CM2" s="4" t="s">
        <v>60</v>
      </c>
      <c r="CN2" s="4" t="s">
        <v>60</v>
      </c>
      <c r="CO2" s="4" t="s">
        <v>60</v>
      </c>
      <c r="CP2" s="4" t="s">
        <v>60</v>
      </c>
      <c r="CQ2" s="4" t="s">
        <v>60</v>
      </c>
      <c r="CR2" s="4" t="s">
        <v>60</v>
      </c>
      <c r="CS2" s="4" t="s">
        <v>60</v>
      </c>
      <c r="CT2" s="4" t="s">
        <v>60</v>
      </c>
      <c r="CU2" s="4" t="s">
        <v>60</v>
      </c>
      <c r="CV2" s="4" t="s">
        <v>60</v>
      </c>
      <c r="CW2" s="4" t="s">
        <v>60</v>
      </c>
      <c r="CX2" s="4" t="s">
        <v>60</v>
      </c>
      <c r="CY2" s="4" t="s">
        <v>60</v>
      </c>
      <c r="CZ2" s="4" t="s">
        <v>60</v>
      </c>
      <c r="DA2" s="4" t="s">
        <v>60</v>
      </c>
      <c r="DB2" s="4" t="s">
        <v>60</v>
      </c>
      <c r="DC2" s="4" t="s">
        <v>60</v>
      </c>
      <c r="DD2" s="4" t="s">
        <v>60</v>
      </c>
      <c r="DE2" s="4" t="s">
        <v>60</v>
      </c>
      <c r="DF2" s="4" t="s">
        <v>60</v>
      </c>
      <c r="DG2" s="4" t="s">
        <v>60</v>
      </c>
      <c r="DH2" s="4" t="s">
        <v>60</v>
      </c>
      <c r="DI2" s="4" t="s">
        <v>60</v>
      </c>
      <c r="DJ2" s="4" t="s">
        <v>60</v>
      </c>
      <c r="DK2" s="4" t="s">
        <v>60</v>
      </c>
      <c r="DL2" s="4" t="s">
        <v>60</v>
      </c>
      <c r="DM2" s="4" t="s">
        <v>60</v>
      </c>
      <c r="DN2" s="4" t="s">
        <v>60</v>
      </c>
      <c r="DO2" s="4" t="s">
        <v>60</v>
      </c>
      <c r="DP2" s="4" t="s">
        <v>60</v>
      </c>
      <c r="DQ2" s="4" t="s">
        <v>60</v>
      </c>
      <c r="DR2" s="4" t="s">
        <v>60</v>
      </c>
      <c r="DS2" s="4" t="s">
        <v>60</v>
      </c>
      <c r="DT2" s="4" t="s">
        <v>60</v>
      </c>
      <c r="DU2" s="4" t="s">
        <v>60</v>
      </c>
      <c r="DV2" s="4" t="s">
        <v>60</v>
      </c>
      <c r="DW2" s="4" t="s">
        <v>60</v>
      </c>
      <c r="DX2" s="4" t="s">
        <v>60</v>
      </c>
      <c r="DY2" s="4" t="s">
        <v>60</v>
      </c>
      <c r="DZ2" s="4" t="s">
        <v>60</v>
      </c>
      <c r="EA2" s="4" t="s">
        <v>60</v>
      </c>
      <c r="EB2" s="4" t="s">
        <v>60</v>
      </c>
      <c r="EC2" s="4" t="s">
        <v>60</v>
      </c>
      <c r="ED2" s="4" t="s">
        <v>60</v>
      </c>
      <c r="EE2" s="4" t="s">
        <v>60</v>
      </c>
      <c r="EF2" s="4" t="s">
        <v>60</v>
      </c>
      <c r="EG2" s="4" t="s">
        <v>60</v>
      </c>
      <c r="EH2" s="4" t="s">
        <v>60</v>
      </c>
      <c r="EI2" s="4" t="s">
        <v>60</v>
      </c>
      <c r="EJ2" s="4" t="s">
        <v>60</v>
      </c>
      <c r="EK2" s="4" t="s">
        <v>60</v>
      </c>
      <c r="EL2" s="4" t="s">
        <v>60</v>
      </c>
      <c r="EM2" s="4" t="s">
        <v>60</v>
      </c>
      <c r="EN2" s="4" t="s">
        <v>60</v>
      </c>
      <c r="EO2" s="4" t="s">
        <v>60</v>
      </c>
      <c r="EP2" s="4" t="s">
        <v>60</v>
      </c>
      <c r="EQ2" s="4" t="s">
        <v>60</v>
      </c>
      <c r="ER2" s="4" t="s">
        <v>60</v>
      </c>
      <c r="ES2" s="4" t="s">
        <v>60</v>
      </c>
      <c r="ET2" s="4" t="s">
        <v>60</v>
      </c>
      <c r="EU2" s="4" t="s">
        <v>60</v>
      </c>
      <c r="EV2" s="4" t="s">
        <v>60</v>
      </c>
      <c r="EW2" s="4" t="s">
        <v>60</v>
      </c>
      <c r="EX2" s="4" t="s">
        <v>60</v>
      </c>
      <c r="EY2" s="4" t="s">
        <v>60</v>
      </c>
      <c r="EZ2" s="4" t="s">
        <v>60</v>
      </c>
      <c r="FA2" s="4" t="s">
        <v>60</v>
      </c>
      <c r="FB2" s="4" t="s">
        <v>60</v>
      </c>
      <c r="FC2" s="4" t="s">
        <v>60</v>
      </c>
      <c r="FD2" s="4" t="s">
        <v>60</v>
      </c>
      <c r="FE2" s="4" t="s">
        <v>60</v>
      </c>
      <c r="FF2" s="4" t="s">
        <v>60</v>
      </c>
      <c r="FG2" s="4" t="s">
        <v>60</v>
      </c>
      <c r="FH2" s="4" t="s">
        <v>60</v>
      </c>
      <c r="FI2" s="4" t="s">
        <v>60</v>
      </c>
      <c r="FJ2" s="4" t="s">
        <v>60</v>
      </c>
      <c r="FK2" s="4" t="s">
        <v>60</v>
      </c>
      <c r="FL2" s="4" t="s">
        <v>60</v>
      </c>
      <c r="FM2" s="4" t="s">
        <v>60</v>
      </c>
      <c r="FN2" s="4" t="s">
        <v>60</v>
      </c>
      <c r="FO2" s="4" t="s">
        <v>60</v>
      </c>
      <c r="FP2" s="4" t="s">
        <v>60</v>
      </c>
      <c r="FQ2" s="4" t="s">
        <v>60</v>
      </c>
      <c r="FR2" s="4" t="s">
        <v>60</v>
      </c>
      <c r="FS2" s="4" t="s">
        <v>60</v>
      </c>
      <c r="FT2" s="4" t="s">
        <v>60</v>
      </c>
      <c r="FU2" s="4" t="s">
        <v>60</v>
      </c>
      <c r="FV2" s="4" t="s">
        <v>60</v>
      </c>
      <c r="FW2" s="4" t="s">
        <v>60</v>
      </c>
      <c r="FX2" s="4" t="s">
        <v>60</v>
      </c>
      <c r="FY2" s="4" t="s">
        <v>60</v>
      </c>
      <c r="FZ2" s="4" t="s">
        <v>60</v>
      </c>
      <c r="GA2" s="4" t="s">
        <v>60</v>
      </c>
      <c r="GB2" s="4" t="s">
        <v>60</v>
      </c>
      <c r="GC2" s="4" t="s">
        <v>60</v>
      </c>
      <c r="GD2" s="4" t="s">
        <v>60</v>
      </c>
      <c r="GE2" s="4" t="s">
        <v>60</v>
      </c>
      <c r="GF2" s="4" t="s">
        <v>60</v>
      </c>
      <c r="GG2" s="4" t="s">
        <v>60</v>
      </c>
      <c r="GH2" s="4" t="s">
        <v>60</v>
      </c>
      <c r="GI2" s="4" t="s">
        <v>60</v>
      </c>
      <c r="GJ2" s="4" t="s">
        <v>60</v>
      </c>
      <c r="GK2" s="4" t="s">
        <v>60</v>
      </c>
      <c r="GL2" s="4" t="s">
        <v>60</v>
      </c>
      <c r="GM2" s="4" t="s">
        <v>60</v>
      </c>
      <c r="GN2" s="4" t="s">
        <v>60</v>
      </c>
      <c r="GO2" s="4" t="s">
        <v>60</v>
      </c>
      <c r="GP2" s="4" t="s">
        <v>60</v>
      </c>
      <c r="GQ2" s="4" t="s">
        <v>60</v>
      </c>
      <c r="GR2" s="4" t="s">
        <v>60</v>
      </c>
      <c r="GS2" s="4" t="s">
        <v>60</v>
      </c>
      <c r="GT2" s="4" t="s">
        <v>60</v>
      </c>
      <c r="GU2" s="4" t="s">
        <v>60</v>
      </c>
      <c r="GV2" s="4" t="s">
        <v>60</v>
      </c>
      <c r="GW2" s="4" t="s">
        <v>60</v>
      </c>
      <c r="GX2" s="4" t="s">
        <v>60</v>
      </c>
      <c r="GY2" s="4" t="s">
        <v>60</v>
      </c>
      <c r="GZ2" s="4" t="s">
        <v>60</v>
      </c>
      <c r="HA2" s="4" t="s">
        <v>60</v>
      </c>
      <c r="HB2" s="4" t="s">
        <v>60</v>
      </c>
      <c r="HC2" s="4" t="s">
        <v>60</v>
      </c>
      <c r="HD2" s="4" t="s">
        <v>60</v>
      </c>
      <c r="HE2" s="4" t="s">
        <v>60</v>
      </c>
      <c r="HF2" s="4" t="s">
        <v>60</v>
      </c>
      <c r="HG2" s="4" t="s">
        <v>60</v>
      </c>
      <c r="HH2" s="4" t="s">
        <v>60</v>
      </c>
      <c r="HI2" s="4" t="s">
        <v>60</v>
      </c>
      <c r="HJ2" s="4" t="s">
        <v>60</v>
      </c>
      <c r="HK2" s="4" t="s">
        <v>60</v>
      </c>
      <c r="HL2" s="4" t="s">
        <v>60</v>
      </c>
      <c r="HM2" s="4" t="s">
        <v>60</v>
      </c>
      <c r="HN2" s="4" t="s">
        <v>60</v>
      </c>
      <c r="HO2" s="4" t="s">
        <v>60</v>
      </c>
      <c r="HP2" s="4" t="s">
        <v>60</v>
      </c>
      <c r="HQ2" s="4" t="s">
        <v>60</v>
      </c>
      <c r="HR2" s="4" t="s">
        <v>60</v>
      </c>
      <c r="HS2" s="4" t="s">
        <v>60</v>
      </c>
      <c r="HT2" s="4" t="s">
        <v>60</v>
      </c>
      <c r="HU2" s="4" t="s">
        <v>60</v>
      </c>
      <c r="HV2" s="4" t="s">
        <v>60</v>
      </c>
      <c r="HW2" s="4" t="s">
        <v>60</v>
      </c>
      <c r="HX2" s="4" t="s">
        <v>60</v>
      </c>
      <c r="HY2" s="4" t="s">
        <v>60</v>
      </c>
      <c r="HZ2" s="4" t="s">
        <v>60</v>
      </c>
      <c r="IA2" s="4" t="s">
        <v>60</v>
      </c>
      <c r="IB2" s="4" t="s">
        <v>60</v>
      </c>
      <c r="IC2" s="4" t="s">
        <v>60</v>
      </c>
      <c r="ID2" s="4" t="s">
        <v>60</v>
      </c>
      <c r="IE2" s="4" t="s">
        <v>60</v>
      </c>
      <c r="IF2" s="4" t="s">
        <v>60</v>
      </c>
      <c r="IG2" s="4" t="s">
        <v>60</v>
      </c>
      <c r="IH2" s="4" t="s">
        <v>60</v>
      </c>
      <c r="II2" s="4" t="s">
        <v>60</v>
      </c>
      <c r="IJ2" s="4" t="s">
        <v>60</v>
      </c>
      <c r="IK2" s="4" t="s">
        <v>60</v>
      </c>
      <c r="IL2" s="4" t="s">
        <v>60</v>
      </c>
      <c r="IM2" s="4" t="s">
        <v>60</v>
      </c>
      <c r="IN2" s="4" t="s">
        <v>60</v>
      </c>
      <c r="IO2" s="4" t="s">
        <v>60</v>
      </c>
      <c r="IP2" s="4" t="s">
        <v>60</v>
      </c>
      <c r="IQ2" s="4" t="s">
        <v>60</v>
      </c>
      <c r="IR2" s="4" t="s">
        <v>60</v>
      </c>
      <c r="IS2" s="4" t="s">
        <v>60</v>
      </c>
      <c r="IT2" s="4" t="s">
        <v>60</v>
      </c>
      <c r="IU2" s="4" t="s">
        <v>60</v>
      </c>
      <c r="IV2" s="4" t="s">
        <v>60</v>
      </c>
    </row>
    <row r="3" spans="1:256" x14ac:dyDescent="0.15">
      <c r="A3" s="86" t="s">
        <v>73</v>
      </c>
      <c r="G3" s="4"/>
      <c r="H3" s="94">
        <f>Vuosityöaikalaskuri!D12</f>
        <v>1207</v>
      </c>
    </row>
    <row r="4" spans="1:256" ht="14" thickBot="1" x14ac:dyDescent="0.2">
      <c r="A4" s="55" t="s">
        <v>52</v>
      </c>
      <c r="G4" s="4"/>
    </row>
    <row r="5" spans="1:256" s="84" customFormat="1" ht="14" thickBot="1" x14ac:dyDescent="0.2">
      <c r="H5" s="105">
        <f>Vuosityöaikalaskuri!H24</f>
        <v>0</v>
      </c>
    </row>
    <row r="6" spans="1:256" ht="14" thickBot="1" x14ac:dyDescent="0.2">
      <c r="A6" s="130" t="s">
        <v>53</v>
      </c>
      <c r="B6" s="131"/>
      <c r="C6" s="103"/>
      <c r="D6" s="32" t="s">
        <v>56</v>
      </c>
      <c r="E6" s="32" t="s">
        <v>57</v>
      </c>
      <c r="F6" s="32" t="s">
        <v>58</v>
      </c>
      <c r="G6" s="185"/>
      <c r="H6" s="106"/>
    </row>
    <row r="7" spans="1:256" ht="15" thickTop="1" thickBot="1" x14ac:dyDescent="0.2">
      <c r="A7" s="132" t="s">
        <v>21</v>
      </c>
      <c r="B7" s="132"/>
      <c r="C7" s="103" t="s">
        <v>3</v>
      </c>
      <c r="D7" s="99"/>
      <c r="E7" s="98"/>
      <c r="F7" s="176"/>
      <c r="G7" s="95"/>
      <c r="H7" s="179">
        <f>(D7*D8)+(E7*E8)+(F7*F8)</f>
        <v>0</v>
      </c>
    </row>
    <row r="8" spans="1:256" ht="15" thickTop="1" thickBot="1" x14ac:dyDescent="0.2">
      <c r="A8" s="132"/>
      <c r="B8" s="131"/>
      <c r="C8" s="104" t="s">
        <v>20</v>
      </c>
      <c r="D8" s="90"/>
      <c r="E8" s="90"/>
      <c r="F8" s="91"/>
      <c r="G8" s="186"/>
      <c r="H8" s="107"/>
    </row>
    <row r="9" spans="1:256" ht="14" thickBot="1" x14ac:dyDescent="0.2">
      <c r="A9" s="132" t="s">
        <v>86</v>
      </c>
      <c r="B9" s="133"/>
      <c r="C9" s="103"/>
      <c r="D9" s="175"/>
      <c r="E9" s="34"/>
      <c r="F9" s="70"/>
      <c r="G9" s="135"/>
      <c r="H9" s="180">
        <f xml:space="preserve"> (E9*5)+(F9*5)</f>
        <v>0</v>
      </c>
    </row>
    <row r="10" spans="1:256" ht="14" thickBot="1" x14ac:dyDescent="0.2">
      <c r="A10" s="134" t="s">
        <v>4</v>
      </c>
      <c r="B10" s="134" t="s">
        <v>59</v>
      </c>
      <c r="C10" s="92">
        <v>4</v>
      </c>
      <c r="D10" s="48"/>
      <c r="E10" s="48"/>
      <c r="F10" s="177"/>
      <c r="G10" s="95"/>
      <c r="H10" s="178">
        <f>(D7/C10*D10)+(E7/C10*E10)+(F7/C10*F10)</f>
        <v>0</v>
      </c>
    </row>
    <row r="11" spans="1:256" s="7" customFormat="1" ht="14" thickBot="1" x14ac:dyDescent="0.2">
      <c r="A11" s="133" t="s">
        <v>15</v>
      </c>
      <c r="B11" s="132"/>
      <c r="C11" s="32"/>
      <c r="D11" s="95"/>
      <c r="E11" s="95"/>
      <c r="F11" s="95"/>
      <c r="G11" s="95"/>
      <c r="H11" s="108"/>
    </row>
    <row r="12" spans="1:256" ht="14" thickBot="1" x14ac:dyDescent="0.2">
      <c r="A12" s="134" t="s">
        <v>62</v>
      </c>
      <c r="B12" s="135"/>
      <c r="C12" s="135"/>
      <c r="D12" s="135"/>
      <c r="E12" s="135"/>
      <c r="F12" s="135"/>
      <c r="G12" s="109"/>
      <c r="H12" s="105">
        <f>SUM(G12:G24)</f>
        <v>0</v>
      </c>
    </row>
    <row r="13" spans="1:256" ht="15" x14ac:dyDescent="0.15">
      <c r="A13" s="136" t="s">
        <v>63</v>
      </c>
      <c r="B13" s="135"/>
      <c r="C13" s="135"/>
      <c r="D13" s="135"/>
      <c r="E13" s="135"/>
      <c r="F13" s="135"/>
      <c r="G13" s="93"/>
      <c r="H13" s="106"/>
    </row>
    <row r="14" spans="1:256" ht="15" x14ac:dyDescent="0.15">
      <c r="A14" s="136" t="s">
        <v>70</v>
      </c>
      <c r="B14" s="135"/>
      <c r="C14" s="135"/>
      <c r="D14" s="135"/>
      <c r="E14" s="135"/>
      <c r="F14" s="135"/>
      <c r="G14" s="93"/>
      <c r="H14" s="106"/>
    </row>
    <row r="15" spans="1:256" ht="15" x14ac:dyDescent="0.15">
      <c r="A15" s="136" t="s">
        <v>64</v>
      </c>
      <c r="B15" s="135"/>
      <c r="C15" s="135"/>
      <c r="D15" s="135"/>
      <c r="E15" s="135"/>
      <c r="F15" s="135"/>
      <c r="G15" s="93"/>
      <c r="H15" s="106"/>
      <c r="M15" s="84"/>
    </row>
    <row r="16" spans="1:256" ht="15" x14ac:dyDescent="0.15">
      <c r="A16" s="136" t="s">
        <v>65</v>
      </c>
      <c r="B16" s="135"/>
      <c r="C16" s="135"/>
      <c r="D16" s="135"/>
      <c r="E16" s="135"/>
      <c r="F16" s="135"/>
      <c r="G16" s="93"/>
      <c r="H16" s="106"/>
    </row>
    <row r="17" spans="1:13" ht="15" x14ac:dyDescent="0.15">
      <c r="A17" s="136" t="s">
        <v>66</v>
      </c>
      <c r="B17" s="135"/>
      <c r="C17" s="135"/>
      <c r="D17" s="135"/>
      <c r="E17" s="135"/>
      <c r="F17" s="135"/>
      <c r="G17" s="93"/>
      <c r="H17" s="106"/>
      <c r="M17" s="97"/>
    </row>
    <row r="18" spans="1:13" ht="15" x14ac:dyDescent="0.15">
      <c r="A18" s="136" t="s">
        <v>67</v>
      </c>
      <c r="B18" s="135"/>
      <c r="C18" s="135"/>
      <c r="D18" s="135"/>
      <c r="E18" s="135"/>
      <c r="F18" s="135"/>
      <c r="G18" s="93"/>
      <c r="H18" s="106"/>
    </row>
    <row r="19" spans="1:13" ht="15" x14ac:dyDescent="0.15">
      <c r="A19" s="136" t="s">
        <v>68</v>
      </c>
      <c r="B19" s="135"/>
      <c r="C19" s="135"/>
      <c r="D19" s="137"/>
      <c r="E19" s="135"/>
      <c r="F19" s="135"/>
      <c r="G19" s="93"/>
      <c r="H19" s="106"/>
    </row>
    <row r="20" spans="1:13" ht="15" x14ac:dyDescent="0.15">
      <c r="A20" s="136" t="s">
        <v>69</v>
      </c>
      <c r="B20" s="135"/>
      <c r="C20" s="135"/>
      <c r="D20" s="137"/>
      <c r="E20" s="135"/>
      <c r="F20" s="135"/>
      <c r="G20" s="93"/>
      <c r="H20" s="106"/>
    </row>
    <row r="21" spans="1:13" ht="15" x14ac:dyDescent="0.15">
      <c r="A21" s="136" t="s">
        <v>71</v>
      </c>
      <c r="B21" s="135"/>
      <c r="C21" s="135"/>
      <c r="D21" s="137"/>
      <c r="E21" s="135"/>
      <c r="F21" s="135"/>
      <c r="G21" s="93"/>
      <c r="H21" s="106"/>
    </row>
    <row r="22" spans="1:13" ht="15" x14ac:dyDescent="0.15">
      <c r="A22" s="136" t="s">
        <v>72</v>
      </c>
      <c r="B22" s="135"/>
      <c r="C22" s="135"/>
      <c r="D22" s="137"/>
      <c r="E22" s="135"/>
      <c r="F22" s="135"/>
      <c r="G22" s="93"/>
      <c r="H22" s="106"/>
    </row>
    <row r="23" spans="1:13" ht="15" x14ac:dyDescent="0.15">
      <c r="A23" s="138" t="s">
        <v>80</v>
      </c>
      <c r="B23" s="100"/>
      <c r="C23" s="100"/>
      <c r="D23" s="101"/>
      <c r="E23" s="100"/>
      <c r="F23" s="135"/>
      <c r="G23" s="93"/>
      <c r="H23" s="106"/>
    </row>
    <row r="24" spans="1:13" ht="15" x14ac:dyDescent="0.15">
      <c r="A24" s="138" t="s">
        <v>80</v>
      </c>
      <c r="B24" s="100"/>
      <c r="C24" s="100"/>
      <c r="D24" s="101"/>
      <c r="E24" s="100"/>
      <c r="F24" s="135"/>
      <c r="G24" s="93"/>
      <c r="H24" s="106"/>
    </row>
    <row r="25" spans="1:13" ht="16" thickBot="1" x14ac:dyDescent="0.2">
      <c r="A25" s="139" t="s">
        <v>43</v>
      </c>
      <c r="B25" s="135"/>
      <c r="C25" s="135"/>
      <c r="D25" s="137"/>
      <c r="E25" s="135"/>
      <c r="F25" s="135"/>
      <c r="G25" s="110"/>
      <c r="H25" s="106"/>
    </row>
    <row r="26" spans="1:13" ht="16" thickBot="1" x14ac:dyDescent="0.2">
      <c r="A26" s="138" t="s">
        <v>76</v>
      </c>
      <c r="B26" s="135"/>
      <c r="C26" s="135"/>
      <c r="D26" s="137"/>
      <c r="E26" s="135"/>
      <c r="F26" s="135"/>
      <c r="G26" s="93"/>
      <c r="H26" s="105">
        <f>SUM(G26:G33)</f>
        <v>0</v>
      </c>
    </row>
    <row r="27" spans="1:13" ht="15" x14ac:dyDescent="0.15">
      <c r="A27" s="138" t="s">
        <v>65</v>
      </c>
      <c r="B27" s="135"/>
      <c r="C27" s="135"/>
      <c r="D27" s="137"/>
      <c r="E27" s="135"/>
      <c r="F27" s="135"/>
      <c r="G27" s="93"/>
      <c r="H27" s="106"/>
    </row>
    <row r="28" spans="1:13" ht="15" x14ac:dyDescent="0.15">
      <c r="A28" s="138" t="s">
        <v>81</v>
      </c>
      <c r="B28" s="135"/>
      <c r="C28" s="135"/>
      <c r="D28" s="137"/>
      <c r="E28" s="135"/>
      <c r="F28" s="135"/>
      <c r="G28" s="93"/>
      <c r="H28" s="106"/>
    </row>
    <row r="29" spans="1:13" ht="15" x14ac:dyDescent="0.15">
      <c r="A29" s="138" t="s">
        <v>77</v>
      </c>
      <c r="B29" s="135"/>
      <c r="C29" s="135"/>
      <c r="D29" s="135"/>
      <c r="E29" s="135"/>
      <c r="F29" s="135"/>
      <c r="G29" s="93"/>
      <c r="H29" s="106"/>
    </row>
    <row r="30" spans="1:13" ht="15" x14ac:dyDescent="0.15">
      <c r="A30" s="138" t="s">
        <v>78</v>
      </c>
      <c r="B30" s="150"/>
      <c r="C30" s="135"/>
      <c r="D30" s="135"/>
      <c r="E30" s="135"/>
      <c r="F30" s="135"/>
      <c r="G30" s="93"/>
      <c r="H30" s="106"/>
    </row>
    <row r="31" spans="1:13" ht="15" x14ac:dyDescent="0.15">
      <c r="A31" s="138" t="s">
        <v>79</v>
      </c>
      <c r="B31" s="135"/>
      <c r="C31" s="135"/>
      <c r="D31" s="135"/>
      <c r="E31" s="135"/>
      <c r="F31" s="135"/>
      <c r="G31" s="93"/>
      <c r="H31" s="106"/>
    </row>
    <row r="32" spans="1:13" ht="15" x14ac:dyDescent="0.15">
      <c r="A32" s="138" t="s">
        <v>80</v>
      </c>
      <c r="B32" s="100"/>
      <c r="C32" s="100"/>
      <c r="D32" s="100"/>
      <c r="E32" s="100"/>
      <c r="F32" s="135"/>
      <c r="G32" s="93"/>
      <c r="H32" s="106"/>
    </row>
    <row r="33" spans="1:8" ht="15" x14ac:dyDescent="0.15">
      <c r="A33" s="138" t="s">
        <v>80</v>
      </c>
      <c r="B33" s="100"/>
      <c r="C33" s="100"/>
      <c r="D33" s="100"/>
      <c r="E33" s="100"/>
      <c r="F33" s="135"/>
      <c r="G33" s="93"/>
      <c r="H33" s="106"/>
    </row>
    <row r="34" spans="1:8" ht="16" thickBot="1" x14ac:dyDescent="0.2">
      <c r="A34" s="140"/>
      <c r="B34" s="135"/>
      <c r="C34" s="135"/>
      <c r="D34" s="135"/>
      <c r="E34" s="135"/>
      <c r="F34" s="135"/>
      <c r="G34" s="150"/>
      <c r="H34" s="106"/>
    </row>
    <row r="35" spans="1:8" ht="14" thickBot="1" x14ac:dyDescent="0.2">
      <c r="A35" s="141" t="s">
        <v>44</v>
      </c>
      <c r="B35" s="135"/>
      <c r="C35" s="135"/>
      <c r="D35" s="135"/>
      <c r="E35" s="135"/>
      <c r="F35" s="135"/>
      <c r="G35" s="150"/>
      <c r="H35" s="181"/>
    </row>
    <row r="36" spans="1:8" ht="14" thickBot="1" x14ac:dyDescent="0.2">
      <c r="A36" s="141"/>
      <c r="B36" s="135"/>
      <c r="C36" s="135"/>
      <c r="D36" s="135"/>
      <c r="E36" s="135"/>
      <c r="F36" s="135"/>
      <c r="G36" s="150"/>
      <c r="H36" s="182"/>
    </row>
    <row r="37" spans="1:8" ht="14" thickBot="1" x14ac:dyDescent="0.2">
      <c r="A37" s="142" t="s">
        <v>54</v>
      </c>
      <c r="B37" s="135"/>
      <c r="C37" s="135"/>
      <c r="D37" s="135"/>
      <c r="E37" s="135"/>
      <c r="F37" s="135"/>
      <c r="G37" s="150"/>
      <c r="H37" s="181"/>
    </row>
    <row r="38" spans="1:8" ht="14" thickBot="1" x14ac:dyDescent="0.2">
      <c r="A38" s="142"/>
      <c r="B38" s="135"/>
      <c r="C38" s="135"/>
      <c r="D38" s="135"/>
      <c r="E38" s="135"/>
      <c r="F38" s="135"/>
      <c r="G38" s="150"/>
      <c r="H38" s="182"/>
    </row>
    <row r="39" spans="1:8" ht="14" thickBot="1" x14ac:dyDescent="0.2">
      <c r="A39" s="143" t="s">
        <v>55</v>
      </c>
      <c r="B39" s="100"/>
      <c r="C39" s="100"/>
      <c r="D39" s="100"/>
      <c r="E39" s="100"/>
      <c r="F39" s="135"/>
      <c r="G39" s="150"/>
      <c r="H39" s="183"/>
    </row>
    <row r="40" spans="1:8" ht="14" thickBot="1" x14ac:dyDescent="0.2">
      <c r="A40" s="143"/>
      <c r="B40" s="100"/>
      <c r="C40" s="100"/>
      <c r="D40" s="100"/>
      <c r="E40" s="100"/>
      <c r="F40" s="135"/>
      <c r="G40" s="150"/>
      <c r="H40" s="181"/>
    </row>
    <row r="41" spans="1:8" ht="14" thickBot="1" x14ac:dyDescent="0.2">
      <c r="A41" s="143"/>
      <c r="B41" s="100"/>
      <c r="C41" s="100"/>
      <c r="D41" s="100"/>
      <c r="E41" s="100"/>
      <c r="F41" s="135"/>
      <c r="G41" s="150"/>
      <c r="H41" s="184"/>
    </row>
    <row r="42" spans="1:8" x14ac:dyDescent="0.15">
      <c r="A42" s="13"/>
      <c r="B42" s="135"/>
      <c r="C42" s="135"/>
      <c r="D42" s="135"/>
      <c r="E42" s="135"/>
      <c r="F42" s="135"/>
      <c r="G42" s="135" t="s">
        <v>74</v>
      </c>
      <c r="H42" s="106">
        <f>SUM(H5:H39)</f>
        <v>0</v>
      </c>
    </row>
  </sheetData>
  <sheetProtection sheet="1" selectLockedCells="1"/>
  <pageMargins left="0.7" right="0.7" top="0.75" bottom="0.75" header="0.3" footer="0.3"/>
  <pageSetup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opLeftCell="A22" zoomScaleNormal="100" workbookViewId="0">
      <selection activeCell="B4" sqref="B4:N45"/>
    </sheetView>
  </sheetViews>
  <sheetFormatPr baseColWidth="10" defaultColWidth="8.83203125" defaultRowHeight="13" x14ac:dyDescent="0.15"/>
  <cols>
    <col min="1" max="2" width="8.83203125" customWidth="1"/>
    <col min="3" max="3" width="10.5" customWidth="1"/>
    <col min="4" max="4" width="8.83203125" customWidth="1"/>
    <col min="5" max="5" width="22.5" customWidth="1"/>
    <col min="6" max="14" width="6.6640625" customWidth="1"/>
  </cols>
  <sheetData>
    <row r="1" spans="1:30" ht="30" customHeight="1" x14ac:dyDescent="0.25">
      <c r="A1" s="192" t="s">
        <v>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30" ht="15" customHeight="1" x14ac:dyDescent="0.15">
      <c r="A2" s="4" t="s">
        <v>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30" ht="115" customHeight="1" x14ac:dyDescent="0.15">
      <c r="A3" s="135"/>
      <c r="B3" s="135"/>
      <c r="C3" s="135"/>
      <c r="D3" s="135"/>
      <c r="E3" s="144" t="s">
        <v>42</v>
      </c>
      <c r="F3" s="145" t="s">
        <v>38</v>
      </c>
      <c r="G3" s="145" t="s">
        <v>39</v>
      </c>
      <c r="H3" s="145" t="s">
        <v>21</v>
      </c>
      <c r="I3" s="145" t="s">
        <v>86</v>
      </c>
      <c r="J3" s="145" t="s">
        <v>43</v>
      </c>
      <c r="K3" s="145" t="s">
        <v>44</v>
      </c>
      <c r="L3" s="145" t="s">
        <v>15</v>
      </c>
      <c r="M3" s="145" t="s">
        <v>40</v>
      </c>
      <c r="N3" s="145" t="s">
        <v>41</v>
      </c>
      <c r="O3" s="12" t="s">
        <v>45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x14ac:dyDescent="0.15">
      <c r="A4" s="135"/>
      <c r="B4" s="146" t="s">
        <v>25</v>
      </c>
      <c r="C4" s="146" t="s">
        <v>26</v>
      </c>
      <c r="D4" s="146" t="s">
        <v>27</v>
      </c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7"/>
    </row>
    <row r="5" spans="1:30" x14ac:dyDescent="0.15">
      <c r="A5" s="193" t="s">
        <v>28</v>
      </c>
      <c r="B5" s="93"/>
      <c r="C5" s="113">
        <v>1</v>
      </c>
      <c r="D5" s="113">
        <v>33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125">
        <f>SUM(F5:N5)</f>
        <v>0</v>
      </c>
    </row>
    <row r="6" spans="1:30" x14ac:dyDescent="0.15">
      <c r="A6" s="194"/>
      <c r="B6" s="93"/>
      <c r="C6" s="113">
        <v>2</v>
      </c>
      <c r="D6" s="113">
        <v>34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125">
        <f t="shared" ref="O6:O45" si="0">SUM(F6:N6)</f>
        <v>0</v>
      </c>
    </row>
    <row r="7" spans="1:30" x14ac:dyDescent="0.15">
      <c r="A7" s="194"/>
      <c r="B7" s="93"/>
      <c r="C7" s="113">
        <v>3</v>
      </c>
      <c r="D7" s="113">
        <v>35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125">
        <f t="shared" si="0"/>
        <v>0</v>
      </c>
    </row>
    <row r="8" spans="1:30" x14ac:dyDescent="0.15">
      <c r="A8" s="193" t="s">
        <v>29</v>
      </c>
      <c r="B8" s="93"/>
      <c r="C8" s="113">
        <v>4</v>
      </c>
      <c r="D8" s="113">
        <v>36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125">
        <f t="shared" si="0"/>
        <v>0</v>
      </c>
    </row>
    <row r="9" spans="1:30" x14ac:dyDescent="0.15">
      <c r="A9" s="190"/>
      <c r="B9" s="93"/>
      <c r="C9" s="113">
        <v>5</v>
      </c>
      <c r="D9" s="113">
        <v>37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125">
        <f t="shared" si="0"/>
        <v>0</v>
      </c>
    </row>
    <row r="10" spans="1:30" x14ac:dyDescent="0.15">
      <c r="A10" s="190"/>
      <c r="B10" s="93"/>
      <c r="C10" s="113">
        <v>6</v>
      </c>
      <c r="D10" s="113">
        <v>38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125">
        <f t="shared" si="0"/>
        <v>0</v>
      </c>
    </row>
    <row r="11" spans="1:30" x14ac:dyDescent="0.15">
      <c r="A11" s="190"/>
      <c r="B11" s="93"/>
      <c r="C11" s="113">
        <v>7</v>
      </c>
      <c r="D11" s="113">
        <v>39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25">
        <f t="shared" si="0"/>
        <v>0</v>
      </c>
    </row>
    <row r="12" spans="1:30" x14ac:dyDescent="0.15">
      <c r="A12" s="189" t="s">
        <v>30</v>
      </c>
      <c r="B12" s="93"/>
      <c r="C12" s="113">
        <v>8</v>
      </c>
      <c r="D12" s="113">
        <v>40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25">
        <f t="shared" si="0"/>
        <v>0</v>
      </c>
    </row>
    <row r="13" spans="1:30" x14ac:dyDescent="0.15">
      <c r="A13" s="190"/>
      <c r="B13" s="93"/>
      <c r="C13" s="113">
        <v>9</v>
      </c>
      <c r="D13" s="114">
        <v>41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125">
        <f t="shared" si="0"/>
        <v>0</v>
      </c>
    </row>
    <row r="14" spans="1:30" s="7" customFormat="1" x14ac:dyDescent="0.15">
      <c r="A14" s="190"/>
      <c r="B14" s="115" t="s">
        <v>83</v>
      </c>
      <c r="C14" s="116"/>
      <c r="D14" s="117">
        <v>42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25">
        <f t="shared" si="0"/>
        <v>0</v>
      </c>
    </row>
    <row r="15" spans="1:30" x14ac:dyDescent="0.15">
      <c r="A15" s="190"/>
      <c r="B15" s="118"/>
      <c r="C15" s="119">
        <v>10</v>
      </c>
      <c r="D15" s="120">
        <v>43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125">
        <f t="shared" si="0"/>
        <v>0</v>
      </c>
    </row>
    <row r="16" spans="1:30" x14ac:dyDescent="0.15">
      <c r="A16" s="190"/>
      <c r="B16" s="93"/>
      <c r="C16" s="113">
        <v>11</v>
      </c>
      <c r="D16" s="114">
        <v>44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125">
        <f t="shared" si="0"/>
        <v>0</v>
      </c>
    </row>
    <row r="17" spans="1:15" x14ac:dyDescent="0.15">
      <c r="A17" s="189" t="s">
        <v>31</v>
      </c>
      <c r="B17" s="93"/>
      <c r="C17" s="113">
        <v>12</v>
      </c>
      <c r="D17" s="113">
        <v>45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125">
        <f t="shared" si="0"/>
        <v>0</v>
      </c>
    </row>
    <row r="18" spans="1:15" x14ac:dyDescent="0.15">
      <c r="A18" s="190"/>
      <c r="B18" s="93"/>
      <c r="C18" s="113">
        <v>13</v>
      </c>
      <c r="D18" s="113">
        <v>46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25">
        <f t="shared" si="0"/>
        <v>0</v>
      </c>
    </row>
    <row r="19" spans="1:15" x14ac:dyDescent="0.15">
      <c r="A19" s="190"/>
      <c r="B19" s="93"/>
      <c r="C19" s="113">
        <v>14</v>
      </c>
      <c r="D19" s="113">
        <v>47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25">
        <f t="shared" si="0"/>
        <v>0</v>
      </c>
    </row>
    <row r="20" spans="1:15" x14ac:dyDescent="0.15">
      <c r="A20" s="190"/>
      <c r="B20" s="93"/>
      <c r="C20" s="113">
        <v>15</v>
      </c>
      <c r="D20" s="113">
        <v>48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125">
        <f t="shared" si="0"/>
        <v>0</v>
      </c>
    </row>
    <row r="21" spans="1:15" x14ac:dyDescent="0.15">
      <c r="A21" s="189" t="s">
        <v>32</v>
      </c>
      <c r="B21" s="93"/>
      <c r="C21" s="113">
        <v>16</v>
      </c>
      <c r="D21" s="113">
        <v>49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125">
        <f t="shared" si="0"/>
        <v>0</v>
      </c>
    </row>
    <row r="22" spans="1:15" x14ac:dyDescent="0.15">
      <c r="A22" s="190"/>
      <c r="B22" s="93"/>
      <c r="C22" s="113">
        <v>17</v>
      </c>
      <c r="D22" s="113">
        <v>50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125">
        <f t="shared" si="0"/>
        <v>0</v>
      </c>
    </row>
    <row r="23" spans="1:15" x14ac:dyDescent="0.15">
      <c r="A23" s="190"/>
      <c r="B23" s="93"/>
      <c r="C23" s="113">
        <v>18</v>
      </c>
      <c r="D23" s="113">
        <v>51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125">
        <f t="shared" si="0"/>
        <v>0</v>
      </c>
    </row>
    <row r="24" spans="1:15" x14ac:dyDescent="0.15">
      <c r="A24" s="19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x14ac:dyDescent="0.15">
      <c r="A25" s="189" t="s">
        <v>33</v>
      </c>
      <c r="B25" s="93"/>
      <c r="C25" s="113">
        <v>19</v>
      </c>
      <c r="D25" s="113">
        <v>2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25">
        <f t="shared" si="0"/>
        <v>0</v>
      </c>
    </row>
    <row r="26" spans="1:15" x14ac:dyDescent="0.15">
      <c r="A26" s="190"/>
      <c r="B26" s="93"/>
      <c r="C26" s="113">
        <v>20</v>
      </c>
      <c r="D26" s="113">
        <v>3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25">
        <f t="shared" si="0"/>
        <v>0</v>
      </c>
    </row>
    <row r="27" spans="1:15" x14ac:dyDescent="0.15">
      <c r="A27" s="190"/>
      <c r="B27" s="93"/>
      <c r="C27" s="113">
        <v>21</v>
      </c>
      <c r="D27" s="113">
        <v>4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125">
        <f t="shared" si="0"/>
        <v>0</v>
      </c>
    </row>
    <row r="28" spans="1:15" x14ac:dyDescent="0.15">
      <c r="A28" s="190"/>
      <c r="B28" s="93"/>
      <c r="C28" s="113">
        <v>22</v>
      </c>
      <c r="D28" s="113">
        <v>5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125">
        <f t="shared" si="0"/>
        <v>0</v>
      </c>
    </row>
    <row r="29" spans="1:15" x14ac:dyDescent="0.15">
      <c r="A29" s="191" t="s">
        <v>34</v>
      </c>
      <c r="B29" s="111"/>
      <c r="C29" s="121">
        <v>23</v>
      </c>
      <c r="D29" s="121">
        <v>6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125">
        <f t="shared" si="0"/>
        <v>0</v>
      </c>
    </row>
    <row r="30" spans="1:15" x14ac:dyDescent="0.15">
      <c r="A30" s="191"/>
      <c r="B30" s="93"/>
      <c r="C30" s="113">
        <v>24</v>
      </c>
      <c r="D30" s="113">
        <v>7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125">
        <f t="shared" si="0"/>
        <v>0</v>
      </c>
    </row>
    <row r="31" spans="1:15" x14ac:dyDescent="0.15">
      <c r="A31" s="191"/>
      <c r="B31" s="115" t="s">
        <v>82</v>
      </c>
      <c r="C31" s="122"/>
      <c r="D31" s="117">
        <v>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125">
        <f t="shared" si="0"/>
        <v>0</v>
      </c>
    </row>
    <row r="32" spans="1:15" x14ac:dyDescent="0.15">
      <c r="A32" s="191"/>
      <c r="B32" s="123"/>
      <c r="C32" s="112">
        <v>25</v>
      </c>
      <c r="D32" s="124">
        <v>9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125">
        <f t="shared" si="0"/>
        <v>0</v>
      </c>
    </row>
    <row r="33" spans="1:15" x14ac:dyDescent="0.15">
      <c r="A33" s="191" t="s">
        <v>35</v>
      </c>
      <c r="B33" s="118"/>
      <c r="C33" s="119">
        <v>26</v>
      </c>
      <c r="D33" s="120">
        <v>10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125">
        <f t="shared" si="0"/>
        <v>0</v>
      </c>
    </row>
    <row r="34" spans="1:15" x14ac:dyDescent="0.15">
      <c r="A34" s="191"/>
      <c r="B34" s="93"/>
      <c r="C34" s="113">
        <v>27</v>
      </c>
      <c r="D34" s="113">
        <v>11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125">
        <f t="shared" si="0"/>
        <v>0</v>
      </c>
    </row>
    <row r="35" spans="1:15" x14ac:dyDescent="0.15">
      <c r="A35" s="191"/>
      <c r="B35" s="93"/>
      <c r="C35" s="113">
        <v>28</v>
      </c>
      <c r="D35" s="113">
        <v>12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125">
        <f t="shared" si="0"/>
        <v>0</v>
      </c>
    </row>
    <row r="36" spans="1:15" x14ac:dyDescent="0.15">
      <c r="A36" s="191"/>
      <c r="B36" s="93"/>
      <c r="C36" s="113">
        <v>29</v>
      </c>
      <c r="D36" s="113">
        <v>13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25">
        <f t="shared" si="0"/>
        <v>0</v>
      </c>
    </row>
    <row r="37" spans="1:15" x14ac:dyDescent="0.15">
      <c r="A37" s="189" t="s">
        <v>36</v>
      </c>
      <c r="B37" s="93"/>
      <c r="C37" s="113">
        <v>30</v>
      </c>
      <c r="D37" s="113">
        <v>14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25">
        <f t="shared" si="0"/>
        <v>0</v>
      </c>
    </row>
    <row r="38" spans="1:15" x14ac:dyDescent="0.15">
      <c r="A38" s="190"/>
      <c r="B38" s="93"/>
      <c r="C38" s="113">
        <v>31</v>
      </c>
      <c r="D38" s="113">
        <v>15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125">
        <f t="shared" si="0"/>
        <v>0</v>
      </c>
    </row>
    <row r="39" spans="1:15" x14ac:dyDescent="0.15">
      <c r="A39" s="190"/>
      <c r="B39" s="93"/>
      <c r="C39" s="113">
        <v>32</v>
      </c>
      <c r="D39" s="113">
        <v>16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125">
        <f t="shared" si="0"/>
        <v>0</v>
      </c>
    </row>
    <row r="40" spans="1:15" x14ac:dyDescent="0.15">
      <c r="A40" s="190"/>
      <c r="B40" s="93"/>
      <c r="C40" s="113">
        <v>33</v>
      </c>
      <c r="D40" s="113">
        <v>17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125">
        <f t="shared" si="0"/>
        <v>0</v>
      </c>
    </row>
    <row r="41" spans="1:15" x14ac:dyDescent="0.15">
      <c r="A41" s="190"/>
      <c r="B41" s="93"/>
      <c r="C41" s="113">
        <v>34</v>
      </c>
      <c r="D41" s="113">
        <v>18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25">
        <f t="shared" si="0"/>
        <v>0</v>
      </c>
    </row>
    <row r="42" spans="1:15" x14ac:dyDescent="0.15">
      <c r="A42" s="189" t="s">
        <v>37</v>
      </c>
      <c r="B42" s="93"/>
      <c r="C42" s="113">
        <v>35</v>
      </c>
      <c r="D42" s="113">
        <v>19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125">
        <f t="shared" si="0"/>
        <v>0</v>
      </c>
    </row>
    <row r="43" spans="1:15" x14ac:dyDescent="0.15">
      <c r="A43" s="190"/>
      <c r="B43" s="93"/>
      <c r="C43" s="113">
        <v>36</v>
      </c>
      <c r="D43" s="113">
        <v>20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125">
        <f t="shared" si="0"/>
        <v>0</v>
      </c>
    </row>
    <row r="44" spans="1:15" x14ac:dyDescent="0.15">
      <c r="A44" s="190"/>
      <c r="B44" s="93"/>
      <c r="C44" s="113">
        <v>37</v>
      </c>
      <c r="D44" s="113">
        <v>21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125">
        <f t="shared" si="0"/>
        <v>0</v>
      </c>
    </row>
    <row r="45" spans="1:15" ht="14" thickBot="1" x14ac:dyDescent="0.2">
      <c r="A45" s="190"/>
      <c r="B45" s="102"/>
      <c r="C45" s="113">
        <v>38</v>
      </c>
      <c r="D45" s="113">
        <v>22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125">
        <f t="shared" si="0"/>
        <v>0</v>
      </c>
    </row>
    <row r="46" spans="1:15" ht="15" thickTop="1" thickBot="1" x14ac:dyDescent="0.2">
      <c r="E46" s="7"/>
      <c r="M46" s="13" t="s">
        <v>19</v>
      </c>
      <c r="N46" s="94">
        <f>Vuosityöaikalaskuri!D20</f>
        <v>1207</v>
      </c>
      <c r="O46" s="126">
        <f ca="1">SUM(O5:O46)</f>
        <v>0</v>
      </c>
    </row>
    <row r="47" spans="1:15" ht="14" thickTop="1" x14ac:dyDescent="0.15">
      <c r="E47" s="7"/>
    </row>
  </sheetData>
  <sheetProtection sheet="1" selectLockedCells="1"/>
  <mergeCells count="11">
    <mergeCell ref="A21:A24"/>
    <mergeCell ref="A25:A28"/>
    <mergeCell ref="A29:A32"/>
    <mergeCell ref="A33:A36"/>
    <mergeCell ref="A37:A41"/>
    <mergeCell ref="A42:A45"/>
    <mergeCell ref="A1:P1"/>
    <mergeCell ref="A5:A7"/>
    <mergeCell ref="A8:A11"/>
    <mergeCell ref="A12:A16"/>
    <mergeCell ref="A17:A2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1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Vuosityöaikalaskuri</vt:lpstr>
      <vt:lpstr>Tehtävittäin</vt:lpstr>
      <vt:lpstr>Vuosikello</vt:lpstr>
    </vt:vector>
  </TitlesOfParts>
  <Company>Tietojärjestelmäpalvelut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pmniemi</dc:creator>
  <cp:lastModifiedBy>Microsoft Office User</cp:lastModifiedBy>
  <cp:lastPrinted>2017-12-12T12:38:08Z</cp:lastPrinted>
  <dcterms:created xsi:type="dcterms:W3CDTF">2009-09-02T06:11:11Z</dcterms:created>
  <dcterms:modified xsi:type="dcterms:W3CDTF">2021-05-07T04:23:14Z</dcterms:modified>
</cp:coreProperties>
</file>